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100wRLBvJnB-7bvXz_QqF4hvo54b0P_E\PLAN. CONTRAT\PROCESSOS 2026\003 - LAB CIEN E MAT - SEDUC\"/>
    </mc:Choice>
  </mc:AlternateContent>
  <bookViews>
    <workbookView xWindow="-120" yWindow="0" windowWidth="2280" windowHeight="0"/>
  </bookViews>
  <sheets>
    <sheet name="Média Geral" sheetId="1" r:id="rId1"/>
    <sheet name="Preços públicos" sheetId="6" r:id="rId2"/>
    <sheet name="Média P. Empresas " sheetId="5" r:id="rId3"/>
    <sheet name="Plan1" sheetId="7" r:id="rId4"/>
    <sheet name="Cota" sheetId="4" r:id="rId5"/>
  </sheets>
  <definedNames>
    <definedName name="_FilterDatabase" localSheetId="0" hidden="1">'Média Geral'!$B$2:$M$8</definedName>
    <definedName name="_FilterDatabase" localSheetId="2" hidden="1">'Média P. Empresas '!$B$2:$D$4</definedName>
    <definedName name="_FilterDatabase" localSheetId="1" hidden="1">'Preços públicos'!$B$4:$D$6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K4" i="1"/>
  <c r="M5" i="1" l="1"/>
  <c r="M6" i="1"/>
  <c r="M7" i="1"/>
  <c r="K5" i="1"/>
  <c r="K6" i="1"/>
  <c r="K7" i="1"/>
  <c r="G8" i="6"/>
  <c r="G7" i="6"/>
  <c r="G9" i="6"/>
  <c r="M8" i="1" l="1"/>
  <c r="H5" i="5"/>
  <c r="H6" i="5"/>
  <c r="H7" i="5"/>
  <c r="H4" i="5"/>
  <c r="G6" i="4" l="1"/>
  <c r="K3" i="4"/>
  <c r="L3" i="4"/>
  <c r="M3" i="4"/>
  <c r="N3" i="4"/>
</calcChain>
</file>

<file path=xl/sharedStrings.xml><?xml version="1.0" encoding="utf-8"?>
<sst xmlns="http://schemas.openxmlformats.org/spreadsheetml/2006/main" count="112" uniqueCount="55">
  <si>
    <t>ITEM</t>
  </si>
  <si>
    <t>ESPECIFICAÇÃO DO PRODUTO</t>
  </si>
  <si>
    <t>UND</t>
  </si>
  <si>
    <t>QUANT</t>
  </si>
  <si>
    <t>V. UNIT.</t>
  </si>
  <si>
    <t>V.TOTAL</t>
  </si>
  <si>
    <t>VALOR TOTAL GLOBAL</t>
  </si>
  <si>
    <t>Pesquisa com empresas</t>
  </si>
  <si>
    <t>Média P.</t>
  </si>
  <si>
    <t>QTD de Preços</t>
  </si>
  <si>
    <t>Média</t>
  </si>
  <si>
    <t>V. Unit. Médio</t>
  </si>
  <si>
    <t>Total de Pesquisas</t>
  </si>
  <si>
    <t>Banco de preço</t>
  </si>
  <si>
    <t>Média Ponderada</t>
  </si>
  <si>
    <t xml:space="preserve"> </t>
  </si>
  <si>
    <t>CATMAT/ CATSER</t>
  </si>
  <si>
    <t>TOTAL</t>
  </si>
  <si>
    <t>QTD T</t>
  </si>
  <si>
    <t>C. Principal</t>
  </si>
  <si>
    <t>C. Reservada</t>
  </si>
  <si>
    <t>Total</t>
  </si>
  <si>
    <t>TOTAL GERAL</t>
  </si>
  <si>
    <t>Cota/ Classificação</t>
  </si>
  <si>
    <t>YASMIM RENEFFER DO NASCIMENTO SILVA</t>
  </si>
  <si>
    <t>Matrícula nº 992929</t>
  </si>
  <si>
    <t>De acordo da Instrução Normativa Seges/Me Nº 65, de 7 de julho de 2021 - dispõe sobre o procedimento administrativo para a realização de pesquisa de preços para aquisição de bens e contratação de serviços em geral, no âmbito da administração pública federal direta, autárquica e fundacional, o artigo 5º, IV, IV - Pesquisa direta com, no mínimo, 3 (três) fornecedores, mediante solicitação formal de cotação, por meio de ofício ou e-mail, desde que seja apresentada justificativa da escolha desses fornecedores e que não tenham sido obtidos os orçamentos com mais de 6 (seis) meses de antecedência da data de divulgação do edital.</t>
  </si>
  <si>
    <t>Para fins de obtenção do valor estimado, utilizamos neste processo a média ponderada, cuja formula encontra-se indicada na página n° 19, da apostila do modulo II do Curso Licitação de Medicamentos e Material Médico-Hospitalar, cópia anexa;</t>
  </si>
  <si>
    <r>
      <t xml:space="preserve">Para fins de obtenção do preço estimativo foi publicado no </t>
    </r>
    <r>
      <rPr>
        <b/>
        <i/>
        <sz val="12"/>
        <rFont val="Cambria"/>
        <family val="1"/>
      </rPr>
      <t>Diário Oficial AMUPE</t>
    </r>
    <r>
      <rPr>
        <i/>
        <sz val="12"/>
        <rFont val="Cambria"/>
        <family val="1"/>
      </rPr>
      <t>, solicitando cotação de preços para o objeto em tela. Recebemos proposta de 03 (três) empresas através do e-mail.</t>
    </r>
  </si>
  <si>
    <t>KIT</t>
  </si>
  <si>
    <t>INNOVA</t>
  </si>
  <si>
    <r>
      <t xml:space="preserve">Conjunto - </t>
    </r>
    <r>
      <rPr>
        <b/>
        <sz val="10"/>
        <rFont val="Cambria"/>
        <family val="1"/>
      </rPr>
      <t>Laboratório de Matemática</t>
    </r>
    <r>
      <rPr>
        <sz val="10"/>
        <rFont val="Cambria"/>
        <family val="1"/>
      </rPr>
      <t xml:space="preserve"> para ESCOLAS com </t>
    </r>
    <r>
      <rPr>
        <b/>
        <sz val="10"/>
        <rFont val="Cambria"/>
        <family val="1"/>
      </rPr>
      <t>ANOS INICIAIS</t>
    </r>
    <r>
      <rPr>
        <sz val="10"/>
        <rFont val="Cambria"/>
        <family val="1"/>
      </rPr>
      <t xml:space="preserve"> (1° ao 5°ano).</t>
    </r>
  </si>
  <si>
    <r>
      <t xml:space="preserve">Conjunto - </t>
    </r>
    <r>
      <rPr>
        <b/>
        <sz val="10"/>
        <rFont val="Cambria"/>
        <family val="1"/>
      </rPr>
      <t>Laboratório de Matemática</t>
    </r>
    <r>
      <rPr>
        <sz val="10"/>
        <rFont val="Cambria"/>
        <family val="1"/>
      </rPr>
      <t xml:space="preserve"> para ESCOLAS com </t>
    </r>
    <r>
      <rPr>
        <b/>
        <sz val="10"/>
        <rFont val="Cambria"/>
        <family val="1"/>
      </rPr>
      <t>ANOS FINAIS</t>
    </r>
    <r>
      <rPr>
        <sz val="10"/>
        <rFont val="Cambria"/>
        <family val="1"/>
      </rPr>
      <t xml:space="preserve"> (6° ao 9°ano).</t>
    </r>
  </si>
  <si>
    <r>
      <t xml:space="preserve">Conjunto - </t>
    </r>
    <r>
      <rPr>
        <b/>
        <sz val="10"/>
        <rFont val="Cambria"/>
        <family val="1"/>
      </rPr>
      <t>Laboratório de Ciências</t>
    </r>
    <r>
      <rPr>
        <sz val="10"/>
        <rFont val="Cambria"/>
        <family val="1"/>
      </rPr>
      <t xml:space="preserve"> para ESCOLAS com </t>
    </r>
    <r>
      <rPr>
        <b/>
        <sz val="10"/>
        <rFont val="Cambria"/>
        <family val="1"/>
      </rPr>
      <t>ANOS INICIAIS</t>
    </r>
    <r>
      <rPr>
        <sz val="10"/>
        <rFont val="Cambria"/>
        <family val="1"/>
      </rPr>
      <t xml:space="preserve"> (1° ao 5°ano).</t>
    </r>
  </si>
  <si>
    <r>
      <t xml:space="preserve">Conjunto - </t>
    </r>
    <r>
      <rPr>
        <b/>
        <sz val="10"/>
        <rFont val="Cambria"/>
        <family val="1"/>
      </rPr>
      <t>Laboratório de Ciências</t>
    </r>
    <r>
      <rPr>
        <sz val="10"/>
        <rFont val="Cambria"/>
        <family val="1"/>
      </rPr>
      <t xml:space="preserve"> para ESCOLAS com </t>
    </r>
    <r>
      <rPr>
        <b/>
        <sz val="10"/>
        <rFont val="Cambria"/>
        <family val="1"/>
      </rPr>
      <t>ANOS FINAIS</t>
    </r>
    <r>
      <rPr>
        <sz val="10"/>
        <rFont val="Cambria"/>
        <family val="1"/>
      </rPr>
      <t xml:space="preserve"> (6° ao 9°ano).</t>
    </r>
  </si>
  <si>
    <t>São Lourenço da Mata, 04 de dezembro de 2025.</t>
  </si>
  <si>
    <t>ABCD</t>
  </si>
  <si>
    <t>MAXX EDUC</t>
  </si>
  <si>
    <t>EDUCAR DO BRASIL</t>
  </si>
  <si>
    <t>VALENÇA DO PIAUÍ</t>
  </si>
  <si>
    <t>VIÇOSA - ALOGOAS</t>
  </si>
  <si>
    <t>FORNECEDOR</t>
  </si>
  <si>
    <t>MUNICÍPIO</t>
  </si>
  <si>
    <t xml:space="preserve">  </t>
  </si>
  <si>
    <t xml:space="preserve">MÉDIA                           </t>
  </si>
  <si>
    <r>
      <t>Para fins de obtenção do preço publicos no estimativo realizamos pesquisas nas ferramentas</t>
    </r>
    <r>
      <rPr>
        <b/>
        <i/>
        <sz val="12"/>
        <rFont val="Cambria"/>
        <family val="1"/>
      </rPr>
      <t xml:space="preserve"> "Banco de Preços" (Disponível em: https://www.bancodeprecos.com.br),</t>
    </r>
    <r>
      <rPr>
        <i/>
        <sz val="12"/>
        <rFont val="Cambria"/>
        <family val="1"/>
      </rPr>
      <t xml:space="preserve"> foi utilizado nessa planilha a média ponderada como estimativa de preço, gerado relatório. </t>
    </r>
  </si>
  <si>
    <t>São Lourenço da Mata, 12 de janeiro de 2026.</t>
  </si>
  <si>
    <t>Obs.:</t>
  </si>
  <si>
    <t>Com relação ao Município de Valença do Piauí, a definição do valor unitário acima foi realizada através da soma dos itens que compõem o lote referente ao laboratório.</t>
  </si>
  <si>
    <t>Contratos públicos</t>
  </si>
  <si>
    <t>CONTRATOS PÚBLICOS</t>
  </si>
  <si>
    <t>MÉDIA GERAL</t>
  </si>
  <si>
    <t>EMPRESAS</t>
  </si>
  <si>
    <t>São Lourenço da Mata, 14 de janeiro de 2026.</t>
  </si>
  <si>
    <t>V. UNIT.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</si>
</sst>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1"/>
      <color rgb="FFFF0000"/>
      <name val="Cambria"/>
      <family val="1"/>
    </font>
    <font>
      <sz val="10"/>
      <color theme="1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mbria"/>
      <family val="1"/>
    </font>
    <font>
      <sz val="10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b/>
      <i/>
      <sz val="12"/>
      <name val="Cambria"/>
      <family val="1"/>
    </font>
    <font>
      <i/>
      <sz val="10"/>
      <color rgb="FFFF0000"/>
      <name val="Cambria"/>
      <family val="1"/>
    </font>
    <font>
      <i/>
      <sz val="12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5" fillId="0" borderId="0" xfId="0" applyFont="1"/>
    <xf numFmtId="0" fontId="0" fillId="5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4" fontId="9" fillId="5" borderId="1" xfId="0" applyNumberFormat="1" applyFont="1" applyFill="1" applyBorder="1" applyAlignment="1">
      <alignment horizontal="center" vertical="center" wrapText="1"/>
    </xf>
    <xf numFmtId="44" fontId="9" fillId="5" borderId="1" xfId="1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44" fontId="8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4" fontId="11" fillId="4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4" fontId="5" fillId="0" borderId="0" xfId="1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44" fontId="13" fillId="0" borderId="0" xfId="1" applyFont="1"/>
    <xf numFmtId="44" fontId="13" fillId="0" borderId="0" xfId="1" applyFont="1" applyAlignment="1">
      <alignment horizontal="center" vertical="center"/>
    </xf>
    <xf numFmtId="0" fontId="5" fillId="5" borderId="0" xfId="0" applyFont="1" applyFill="1"/>
    <xf numFmtId="0" fontId="15" fillId="0" borderId="1" xfId="0" applyFont="1" applyBorder="1" applyAlignment="1">
      <alignment horizontal="center" vertical="center" wrapText="1"/>
    </xf>
    <xf numFmtId="44" fontId="15" fillId="5" borderId="1" xfId="1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44" fontId="15" fillId="5" borderId="1" xfId="1" applyFont="1" applyFill="1" applyBorder="1" applyAlignment="1">
      <alignment horizontal="center" vertical="center"/>
    </xf>
    <xf numFmtId="44" fontId="14" fillId="6" borderId="1" xfId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44" fontId="15" fillId="0" borderId="1" xfId="1" applyFont="1" applyBorder="1" applyAlignment="1">
      <alignment horizontal="center" vertical="center"/>
    </xf>
    <xf numFmtId="0" fontId="15" fillId="5" borderId="0" xfId="0" applyFont="1" applyFill="1"/>
    <xf numFmtId="44" fontId="15" fillId="0" borderId="0" xfId="1" applyFont="1" applyAlignment="1">
      <alignment horizontal="center" vertical="center"/>
    </xf>
    <xf numFmtId="44" fontId="15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44" fontId="15" fillId="0" borderId="0" xfId="0" applyNumberFormat="1" applyFont="1"/>
    <xf numFmtId="44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4" fontId="14" fillId="7" borderId="1" xfId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4" fontId="14" fillId="7" borderId="1" xfId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18" fillId="5" borderId="0" xfId="0" applyFont="1" applyFill="1" applyAlignment="1">
      <alignment vertical="top" wrapText="1"/>
    </xf>
    <xf numFmtId="44" fontId="13" fillId="0" borderId="0" xfId="1" applyFont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9" fillId="5" borderId="0" xfId="0" applyFont="1" applyFill="1" applyAlignment="1">
      <alignment vertical="top" wrapText="1"/>
    </xf>
    <xf numFmtId="0" fontId="13" fillId="5" borderId="0" xfId="0" applyFont="1" applyFill="1" applyAlignment="1">
      <alignment horizontal="left" vertical="center" wrapText="1"/>
    </xf>
    <xf numFmtId="44" fontId="14" fillId="7" borderId="1" xfId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44" fontId="15" fillId="0" borderId="0" xfId="1" applyFont="1" applyBorder="1" applyAlignment="1">
      <alignment horizontal="center" vertical="center"/>
    </xf>
    <xf numFmtId="44" fontId="15" fillId="5" borderId="0" xfId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44" fontId="14" fillId="8" borderId="1" xfId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top" wrapText="1"/>
    </xf>
    <xf numFmtId="0" fontId="16" fillId="5" borderId="3" xfId="0" applyFont="1" applyFill="1" applyBorder="1" applyAlignment="1">
      <alignment horizontal="left" vertical="top" wrapText="1"/>
    </xf>
    <xf numFmtId="0" fontId="16" fillId="5" borderId="4" xfId="0" applyFont="1" applyFill="1" applyBorder="1" applyAlignment="1">
      <alignment horizontal="left" vertical="top" wrapText="1"/>
    </xf>
    <xf numFmtId="0" fontId="14" fillId="5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5" borderId="0" xfId="0" applyFont="1" applyFill="1" applyAlignment="1">
      <alignment horizontal="right" vertical="center" wrapText="1"/>
    </xf>
    <xf numFmtId="0" fontId="20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15" fillId="5" borderId="0" xfId="0" applyFont="1" applyFill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44" fontId="14" fillId="7" borderId="1" xfId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topLeftCell="B1" zoomScaleNormal="100" workbookViewId="0">
      <pane ySplit="3" topLeftCell="A4" activePane="bottomLeft" state="frozen"/>
      <selection activeCell="C24" sqref="C24"/>
      <selection pane="bottomLeft" activeCell="B11" sqref="B11:M11"/>
    </sheetView>
  </sheetViews>
  <sheetFormatPr defaultColWidth="9.3046875" defaultRowHeight="14.15" x14ac:dyDescent="0.35"/>
  <cols>
    <col min="1" max="1" width="6.53515625" style="3" customWidth="1"/>
    <col min="2" max="2" width="39.69140625" style="26" customWidth="1"/>
    <col min="3" max="3" width="8.07421875" style="26" customWidth="1"/>
    <col min="4" max="4" width="7.3046875" style="26" customWidth="1"/>
    <col min="5" max="5" width="13.07421875" style="27" customWidth="1"/>
    <col min="6" max="6" width="7" style="26" customWidth="1"/>
    <col min="7" max="7" width="13.84375" style="26" customWidth="1"/>
    <col min="8" max="8" width="8.3046875" style="27" customWidth="1"/>
    <col min="9" max="9" width="13.84375" style="27" customWidth="1"/>
    <col min="10" max="10" width="8.3046875" style="27" customWidth="1"/>
    <col min="11" max="11" width="14.07421875" style="27" customWidth="1"/>
    <col min="12" max="12" width="14.07421875" style="28" customWidth="1"/>
    <col min="13" max="13" width="16.69140625" style="28" customWidth="1"/>
    <col min="14" max="14" width="9.3046875" style="3"/>
    <col min="15" max="15" width="15.84375" style="3" bestFit="1" customWidth="1"/>
    <col min="16" max="16384" width="9.3046875" style="3"/>
  </cols>
  <sheetData>
    <row r="1" spans="1:15" ht="20.149999999999999" customHeight="1" x14ac:dyDescent="0.35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4.15" customHeight="1" x14ac:dyDescent="0.35">
      <c r="A2" s="84" t="s">
        <v>0</v>
      </c>
      <c r="B2" s="84" t="s">
        <v>1</v>
      </c>
      <c r="C2" s="84" t="s">
        <v>2</v>
      </c>
      <c r="D2" s="84" t="s">
        <v>3</v>
      </c>
      <c r="E2" s="86" t="s">
        <v>13</v>
      </c>
      <c r="F2" s="86"/>
      <c r="G2" s="86" t="s">
        <v>7</v>
      </c>
      <c r="H2" s="86"/>
      <c r="I2" s="89" t="s">
        <v>49</v>
      </c>
      <c r="J2" s="90"/>
      <c r="K2" s="87" t="s">
        <v>14</v>
      </c>
      <c r="L2" s="85" t="s">
        <v>4</v>
      </c>
      <c r="M2" s="85" t="s">
        <v>5</v>
      </c>
    </row>
    <row r="3" spans="1:15" ht="24.9" x14ac:dyDescent="0.35">
      <c r="A3" s="84"/>
      <c r="B3" s="84"/>
      <c r="C3" s="84"/>
      <c r="D3" s="84"/>
      <c r="E3" s="45" t="s">
        <v>8</v>
      </c>
      <c r="F3" s="46" t="s">
        <v>9</v>
      </c>
      <c r="G3" s="45" t="s">
        <v>8</v>
      </c>
      <c r="H3" s="46" t="s">
        <v>9</v>
      </c>
      <c r="I3" s="50" t="s">
        <v>8</v>
      </c>
      <c r="J3" s="51" t="s">
        <v>9</v>
      </c>
      <c r="K3" s="88"/>
      <c r="L3" s="85"/>
      <c r="M3" s="85"/>
    </row>
    <row r="4" spans="1:15" ht="24.9" x14ac:dyDescent="0.35">
      <c r="A4" s="30">
        <v>1</v>
      </c>
      <c r="B4" s="58" t="s">
        <v>31</v>
      </c>
      <c r="C4" s="30" t="s">
        <v>29</v>
      </c>
      <c r="D4" s="74">
        <v>5</v>
      </c>
      <c r="E4" s="31">
        <v>79920</v>
      </c>
      <c r="F4" s="32">
        <v>3</v>
      </c>
      <c r="G4" s="38">
        <v>84415.1</v>
      </c>
      <c r="H4" s="35">
        <v>3</v>
      </c>
      <c r="I4" s="38"/>
      <c r="J4" s="35"/>
      <c r="K4" s="73">
        <f>(((E4*F4+G4*H4+I4*J4)/(F4+H4+J4)))</f>
        <v>82167.55</v>
      </c>
      <c r="L4" s="33">
        <v>82167.55</v>
      </c>
      <c r="M4" s="33">
        <f>L4*D4</f>
        <v>410837.75</v>
      </c>
    </row>
    <row r="5" spans="1:15" ht="24.9" x14ac:dyDescent="0.35">
      <c r="A5" s="30">
        <v>2</v>
      </c>
      <c r="B5" s="58" t="s">
        <v>32</v>
      </c>
      <c r="C5" s="30" t="s">
        <v>29</v>
      </c>
      <c r="D5" s="74">
        <v>5</v>
      </c>
      <c r="E5" s="31">
        <v>82000</v>
      </c>
      <c r="F5" s="32">
        <v>4</v>
      </c>
      <c r="G5" s="38">
        <v>87083.15</v>
      </c>
      <c r="H5" s="35">
        <v>3</v>
      </c>
      <c r="I5" s="33">
        <v>77720</v>
      </c>
      <c r="J5" s="35">
        <v>1</v>
      </c>
      <c r="K5" s="73">
        <f>(((E5*F5+G5*H5+I5*J5)/(F5+H5+J5)))</f>
        <v>83371.181249999994</v>
      </c>
      <c r="L5" s="33">
        <v>83371.179999999993</v>
      </c>
      <c r="M5" s="33">
        <f t="shared" ref="M5:M7" si="0">L5*D5</f>
        <v>416855.89999999997</v>
      </c>
    </row>
    <row r="6" spans="1:15" ht="24.9" x14ac:dyDescent="0.35">
      <c r="A6" s="30">
        <v>3</v>
      </c>
      <c r="B6" s="58" t="s">
        <v>33</v>
      </c>
      <c r="C6" s="30" t="s">
        <v>29</v>
      </c>
      <c r="D6" s="74">
        <v>5</v>
      </c>
      <c r="E6" s="31">
        <v>108615</v>
      </c>
      <c r="F6" s="32">
        <v>6</v>
      </c>
      <c r="G6" s="38">
        <v>124378.12</v>
      </c>
      <c r="H6" s="35">
        <v>3</v>
      </c>
      <c r="I6" s="33">
        <v>113430</v>
      </c>
      <c r="J6" s="35">
        <v>1</v>
      </c>
      <c r="K6" s="73">
        <f>(((E6*F6+G6*H6+I6*J6)/(F6+H6+J6)))</f>
        <v>113825.43599999999</v>
      </c>
      <c r="L6" s="33">
        <v>113825.44</v>
      </c>
      <c r="M6" s="33">
        <f t="shared" si="0"/>
        <v>569127.19999999995</v>
      </c>
    </row>
    <row r="7" spans="1:15" ht="24.9" x14ac:dyDescent="0.35">
      <c r="A7" s="30">
        <v>4</v>
      </c>
      <c r="B7" s="58" t="s">
        <v>34</v>
      </c>
      <c r="C7" s="30" t="s">
        <v>29</v>
      </c>
      <c r="D7" s="74">
        <v>5</v>
      </c>
      <c r="E7" s="31">
        <v>127610</v>
      </c>
      <c r="F7" s="32">
        <v>7</v>
      </c>
      <c r="G7" s="38">
        <v>140499.5</v>
      </c>
      <c r="H7" s="35">
        <v>3</v>
      </c>
      <c r="I7" s="33">
        <v>124947.5</v>
      </c>
      <c r="J7" s="35">
        <v>2</v>
      </c>
      <c r="K7" s="73">
        <f>(((E7*F7+G7*H7+I7*J7)/(F7+H7+J7)))</f>
        <v>130388.625</v>
      </c>
      <c r="L7" s="33">
        <v>130388.63</v>
      </c>
      <c r="M7" s="33">
        <f t="shared" si="0"/>
        <v>651943.15</v>
      </c>
    </row>
    <row r="8" spans="1:15" x14ac:dyDescent="0.35">
      <c r="A8" s="76" t="s">
        <v>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  <c r="M8" s="34">
        <f>SUM(M4:M7)</f>
        <v>2048764</v>
      </c>
      <c r="O8" s="24"/>
    </row>
    <row r="10" spans="1:15" ht="36.9" customHeight="1" x14ac:dyDescent="0.35">
      <c r="B10" s="80" t="s">
        <v>45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2"/>
    </row>
    <row r="11" spans="1:15" ht="37.4" customHeight="1" x14ac:dyDescent="0.35">
      <c r="B11" s="80" t="s">
        <v>28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</row>
    <row r="12" spans="1:15" ht="59.15" customHeight="1" x14ac:dyDescent="0.35">
      <c r="B12" s="94" t="s">
        <v>26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</row>
    <row r="13" spans="1:15" s="29" customFormat="1" ht="34.4" customHeight="1" x14ac:dyDescent="0.35">
      <c r="B13" s="80" t="s">
        <v>27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/>
    </row>
    <row r="14" spans="1:15" s="29" customFormat="1" ht="15" x14ac:dyDescent="0.35">
      <c r="B14" s="59"/>
      <c r="C14" s="59"/>
      <c r="D14" s="59"/>
      <c r="E14" s="59"/>
      <c r="F14" s="59"/>
      <c r="G14" s="60"/>
      <c r="H14" s="60"/>
      <c r="I14" s="60"/>
      <c r="J14" s="60"/>
      <c r="K14" s="60"/>
      <c r="L14" s="60"/>
      <c r="M14" s="60"/>
    </row>
    <row r="15" spans="1:15" x14ac:dyDescent="0.35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5" ht="9.4499999999999993" customHeight="1" x14ac:dyDescent="0.35">
      <c r="B16" s="93" t="s">
        <v>53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spans="2:15" ht="20.149999999999999" customHeight="1" x14ac:dyDescent="0.35">
      <c r="B17" s="37"/>
      <c r="C17" s="52" t="s">
        <v>15</v>
      </c>
      <c r="D17" s="52"/>
      <c r="E17" s="52"/>
      <c r="F17" s="37"/>
      <c r="G17" s="40"/>
      <c r="H17" s="40"/>
      <c r="I17" s="40"/>
      <c r="J17" s="40"/>
      <c r="K17" s="40"/>
      <c r="L17" s="41"/>
      <c r="M17" s="36"/>
    </row>
    <row r="18" spans="2:15" ht="15" customHeight="1" x14ac:dyDescent="0.35">
      <c r="B18" s="83" t="s">
        <v>24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2:15" x14ac:dyDescent="0.35">
      <c r="B19" s="92" t="s">
        <v>25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</row>
    <row r="20" spans="2:15" x14ac:dyDescent="0.35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2:15" ht="15" customHeight="1" x14ac:dyDescent="0.3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O21" s="3" t="s">
        <v>15</v>
      </c>
    </row>
    <row r="22" spans="2:15" ht="15" customHeight="1" x14ac:dyDescent="0.3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</row>
  </sheetData>
  <mergeCells count="23">
    <mergeCell ref="K2:K3"/>
    <mergeCell ref="I2:J2"/>
    <mergeCell ref="B21:M21"/>
    <mergeCell ref="B20:M20"/>
    <mergeCell ref="B19:M19"/>
    <mergeCell ref="B16:M16"/>
    <mergeCell ref="B12:M12"/>
    <mergeCell ref="A1:M1"/>
    <mergeCell ref="A8:L8"/>
    <mergeCell ref="B22:M22"/>
    <mergeCell ref="B10:M10"/>
    <mergeCell ref="B13:M13"/>
    <mergeCell ref="B15:M15"/>
    <mergeCell ref="B11:M11"/>
    <mergeCell ref="B18:M18"/>
    <mergeCell ref="A2:A3"/>
    <mergeCell ref="M2:M3"/>
    <mergeCell ref="E2:F2"/>
    <mergeCell ref="B2:B3"/>
    <mergeCell ref="C2:C3"/>
    <mergeCell ref="D2:D3"/>
    <mergeCell ref="L2:L3"/>
    <mergeCell ref="G2:H2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20" zoomScaleNormal="120" workbookViewId="0">
      <pane ySplit="5" topLeftCell="A6" activePane="bottomLeft" state="frozen"/>
      <selection activeCell="C24" sqref="C24"/>
      <selection pane="bottomLeft" activeCell="A13" sqref="A13:I13"/>
    </sheetView>
  </sheetViews>
  <sheetFormatPr defaultColWidth="9.3046875" defaultRowHeight="12.45" x14ac:dyDescent="0.3"/>
  <cols>
    <col min="1" max="1" width="6.53515625" style="37" customWidth="1"/>
    <col min="2" max="2" width="39.69140625" style="37" customWidth="1"/>
    <col min="3" max="3" width="8.07421875" style="37" customWidth="1"/>
    <col min="4" max="4" width="7.3046875" style="37" customWidth="1"/>
    <col min="5" max="5" width="18.3046875" style="37" customWidth="1"/>
    <col min="6" max="6" width="17.3046875" style="40" customWidth="1"/>
    <col min="7" max="7" width="13.765625" style="40" customWidth="1"/>
    <col min="8" max="8" width="13.53515625" style="41" customWidth="1"/>
    <col min="9" max="9" width="12.4609375" style="36" customWidth="1"/>
    <col min="10" max="10" width="12.23046875" style="37" bestFit="1" customWidth="1"/>
    <col min="11" max="16384" width="9.3046875" style="37"/>
  </cols>
  <sheetData>
    <row r="1" spans="1:10" ht="22.4" customHeight="1" x14ac:dyDescent="0.3">
      <c r="A1" s="102" t="s">
        <v>50</v>
      </c>
      <c r="B1" s="102"/>
      <c r="C1" s="102"/>
      <c r="D1" s="102"/>
      <c r="E1" s="102"/>
      <c r="F1" s="102"/>
      <c r="G1" s="102"/>
      <c r="H1" s="102"/>
      <c r="I1" s="102"/>
    </row>
    <row r="2" spans="1:10" ht="12.9" customHeight="1" x14ac:dyDescent="0.3">
      <c r="A2" s="98" t="s">
        <v>41</v>
      </c>
      <c r="B2" s="98"/>
      <c r="C2" s="98"/>
      <c r="D2" s="98"/>
      <c r="E2" s="68" t="s">
        <v>38</v>
      </c>
      <c r="F2" s="68" t="s">
        <v>30</v>
      </c>
      <c r="G2" s="71"/>
      <c r="H2" s="71"/>
      <c r="I2" s="71"/>
    </row>
    <row r="3" spans="1:10" x14ac:dyDescent="0.3">
      <c r="A3" s="99" t="s">
        <v>42</v>
      </c>
      <c r="B3" s="99"/>
      <c r="C3" s="99"/>
      <c r="D3" s="99"/>
      <c r="E3" s="99"/>
      <c r="F3" s="99"/>
      <c r="G3" s="99"/>
      <c r="H3" s="99"/>
      <c r="I3" s="99"/>
    </row>
    <row r="4" spans="1:10" ht="14.15" customHeight="1" x14ac:dyDescent="0.3">
      <c r="A4" s="103" t="s">
        <v>0</v>
      </c>
      <c r="B4" s="103" t="s">
        <v>1</v>
      </c>
      <c r="C4" s="103" t="s">
        <v>2</v>
      </c>
      <c r="D4" s="103" t="s">
        <v>3</v>
      </c>
      <c r="E4" s="54" t="s">
        <v>39</v>
      </c>
      <c r="F4" s="53" t="s">
        <v>40</v>
      </c>
      <c r="G4" s="104" t="s">
        <v>44</v>
      </c>
      <c r="H4" s="104" t="s">
        <v>11</v>
      </c>
      <c r="I4" s="103" t="s">
        <v>12</v>
      </c>
    </row>
    <row r="5" spans="1:10" x14ac:dyDescent="0.3">
      <c r="A5" s="103"/>
      <c r="B5" s="103"/>
      <c r="C5" s="103"/>
      <c r="D5" s="103"/>
      <c r="E5" s="53" t="s">
        <v>4</v>
      </c>
      <c r="F5" s="53" t="s">
        <v>4</v>
      </c>
      <c r="G5" s="104"/>
      <c r="H5" s="104"/>
      <c r="I5" s="103"/>
    </row>
    <row r="6" spans="1:10" ht="24.9" x14ac:dyDescent="0.3">
      <c r="A6" s="30">
        <v>1</v>
      </c>
      <c r="B6" s="58" t="s">
        <v>31</v>
      </c>
      <c r="C6" s="30" t="s">
        <v>29</v>
      </c>
      <c r="D6" s="30">
        <v>5</v>
      </c>
      <c r="E6" s="38"/>
      <c r="F6" s="38"/>
      <c r="H6" s="38"/>
      <c r="I6" s="35">
        <v>0</v>
      </c>
      <c r="J6" s="44"/>
    </row>
    <row r="7" spans="1:10" ht="24.9" x14ac:dyDescent="0.3">
      <c r="A7" s="30">
        <v>2</v>
      </c>
      <c r="B7" s="58" t="s">
        <v>32</v>
      </c>
      <c r="C7" s="30" t="s">
        <v>29</v>
      </c>
      <c r="D7" s="30">
        <v>5</v>
      </c>
      <c r="F7" s="38">
        <v>77720</v>
      </c>
      <c r="G7" s="33">
        <f>AVERAGE(E7:F7)</f>
        <v>77720</v>
      </c>
      <c r="H7" s="33">
        <v>77720</v>
      </c>
      <c r="I7" s="35">
        <v>1</v>
      </c>
    </row>
    <row r="8" spans="1:10" s="39" customFormat="1" ht="24.9" x14ac:dyDescent="0.3">
      <c r="A8" s="30">
        <v>3</v>
      </c>
      <c r="B8" s="58" t="s">
        <v>33</v>
      </c>
      <c r="C8" s="30" t="s">
        <v>29</v>
      </c>
      <c r="D8" s="30">
        <v>5</v>
      </c>
      <c r="E8" s="38"/>
      <c r="F8" s="38">
        <v>113430</v>
      </c>
      <c r="G8" s="33">
        <f>AVERAGE(E8:F8)</f>
        <v>113430</v>
      </c>
      <c r="H8" s="33">
        <v>113430</v>
      </c>
      <c r="I8" s="35">
        <v>1</v>
      </c>
    </row>
    <row r="9" spans="1:10" s="39" customFormat="1" ht="24.9" x14ac:dyDescent="0.3">
      <c r="A9" s="30">
        <v>4</v>
      </c>
      <c r="B9" s="58" t="s">
        <v>34</v>
      </c>
      <c r="C9" s="30" t="s">
        <v>29</v>
      </c>
      <c r="D9" s="30">
        <v>5</v>
      </c>
      <c r="E9" s="38">
        <v>121750</v>
      </c>
      <c r="F9" s="38">
        <v>128145</v>
      </c>
      <c r="G9" s="33">
        <f>AVERAGE(E9:F9)</f>
        <v>124947.5</v>
      </c>
      <c r="H9" s="33">
        <v>124947.5</v>
      </c>
      <c r="I9" s="35">
        <v>2</v>
      </c>
    </row>
    <row r="10" spans="1:10" s="39" customFormat="1" x14ac:dyDescent="0.3">
      <c r="A10" s="63"/>
      <c r="B10" s="64"/>
      <c r="C10" s="63"/>
      <c r="D10" s="63"/>
      <c r="E10" s="65"/>
      <c r="F10" s="65"/>
      <c r="G10" s="66"/>
      <c r="H10" s="65"/>
      <c r="I10" s="67"/>
    </row>
    <row r="11" spans="1:10" s="39" customFormat="1" ht="0.9" customHeight="1" x14ac:dyDescent="0.3">
      <c r="A11" s="63"/>
      <c r="B11" s="64"/>
      <c r="C11" s="63"/>
      <c r="D11" s="63"/>
      <c r="E11" s="65"/>
      <c r="F11" s="65"/>
      <c r="G11" s="66"/>
      <c r="H11" s="65"/>
      <c r="I11" s="67"/>
    </row>
    <row r="12" spans="1:10" s="70" customFormat="1" ht="16.850000000000001" customHeight="1" x14ac:dyDescent="0.4">
      <c r="A12" s="69" t="s">
        <v>47</v>
      </c>
      <c r="B12" s="100" t="s">
        <v>48</v>
      </c>
      <c r="C12" s="100"/>
      <c r="D12" s="100"/>
      <c r="E12" s="100"/>
      <c r="F12" s="100"/>
      <c r="G12" s="100"/>
      <c r="H12" s="100"/>
      <c r="I12" s="100"/>
    </row>
    <row r="13" spans="1:10" ht="36" customHeight="1" x14ac:dyDescent="0.3">
      <c r="A13" s="93" t="s">
        <v>46</v>
      </c>
      <c r="B13" s="93"/>
      <c r="C13" s="93"/>
      <c r="D13" s="93"/>
      <c r="E13" s="93"/>
      <c r="F13" s="93"/>
      <c r="G13" s="93"/>
      <c r="H13" s="93"/>
      <c r="I13" s="93"/>
      <c r="J13" s="44"/>
    </row>
    <row r="14" spans="1:10" ht="22.1" customHeight="1" x14ac:dyDescent="0.3">
      <c r="B14" s="52" t="s">
        <v>15</v>
      </c>
      <c r="C14" s="52"/>
      <c r="D14" s="52"/>
    </row>
    <row r="15" spans="1:10" ht="15" customHeight="1" x14ac:dyDescent="0.3">
      <c r="A15" s="83" t="s">
        <v>24</v>
      </c>
      <c r="B15" s="83"/>
      <c r="C15" s="83"/>
      <c r="D15" s="83"/>
      <c r="E15" s="83"/>
      <c r="F15" s="83"/>
      <c r="G15" s="83"/>
      <c r="H15" s="83"/>
      <c r="I15" s="83"/>
    </row>
    <row r="16" spans="1:10" ht="11.15" customHeight="1" x14ac:dyDescent="0.3">
      <c r="A16" s="92" t="s">
        <v>25</v>
      </c>
      <c r="B16" s="92"/>
      <c r="C16" s="92"/>
      <c r="D16" s="92"/>
      <c r="E16" s="92"/>
      <c r="F16" s="92"/>
      <c r="G16" s="92"/>
      <c r="H16" s="92"/>
      <c r="I16" s="92"/>
    </row>
    <row r="17" spans="2:8" x14ac:dyDescent="0.3">
      <c r="C17" s="42"/>
      <c r="D17" s="43"/>
    </row>
    <row r="18" spans="2:8" x14ac:dyDescent="0.3">
      <c r="B18" s="101"/>
      <c r="C18" s="101"/>
      <c r="D18" s="101"/>
      <c r="H18" s="41" t="s">
        <v>43</v>
      </c>
    </row>
    <row r="19" spans="2:8" ht="15" customHeight="1" x14ac:dyDescent="0.3">
      <c r="B19" s="97"/>
      <c r="C19" s="97"/>
      <c r="D19" s="97"/>
    </row>
    <row r="20" spans="2:8" ht="15" customHeight="1" x14ac:dyDescent="0.3">
      <c r="B20" s="97"/>
      <c r="C20" s="97"/>
      <c r="D20" s="97"/>
    </row>
  </sheetData>
  <mergeCells count="17">
    <mergeCell ref="A1:I1"/>
    <mergeCell ref="I4:I5"/>
    <mergeCell ref="A13:I13"/>
    <mergeCell ref="A15:I15"/>
    <mergeCell ref="A16:I16"/>
    <mergeCell ref="A4:A5"/>
    <mergeCell ref="B4:B5"/>
    <mergeCell ref="C4:C5"/>
    <mergeCell ref="D4:D5"/>
    <mergeCell ref="G4:G5"/>
    <mergeCell ref="H4:H5"/>
    <mergeCell ref="B20:D20"/>
    <mergeCell ref="A2:D2"/>
    <mergeCell ref="A3:I3"/>
    <mergeCell ref="B12:I12"/>
    <mergeCell ref="B18:D18"/>
    <mergeCell ref="B19:D19"/>
  </mergeCells>
  <pageMargins left="0.51181102362204722" right="0.51181102362204722" top="0.78740157480314965" bottom="0.78740157480314965" header="0.31496062992125984" footer="0.31496062992125984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="120" zoomScaleNormal="120" workbookViewId="0">
      <pane ySplit="3" topLeftCell="A4" activePane="bottomLeft" state="frozen"/>
      <selection activeCell="C24" sqref="C24"/>
      <selection pane="bottomLeft" activeCell="A11" sqref="A11:J11"/>
    </sheetView>
  </sheetViews>
  <sheetFormatPr defaultColWidth="9.3046875" defaultRowHeight="12.45" x14ac:dyDescent="0.3"/>
  <cols>
    <col min="1" max="1" width="6.53515625" style="37" customWidth="1"/>
    <col min="2" max="2" width="39.69140625" style="37" customWidth="1"/>
    <col min="3" max="3" width="8.07421875" style="37" customWidth="1"/>
    <col min="4" max="4" width="7.3046875" style="37" customWidth="1"/>
    <col min="5" max="5" width="14.07421875" style="37" customWidth="1"/>
    <col min="6" max="6" width="15.23046875" style="40" customWidth="1"/>
    <col min="7" max="7" width="13.3046875" style="40" customWidth="1"/>
    <col min="8" max="8" width="13.765625" style="40" customWidth="1"/>
    <col min="9" max="9" width="14.07421875" style="41" customWidth="1"/>
    <col min="10" max="10" width="9.84375" style="36" customWidth="1"/>
    <col min="11" max="11" width="12.23046875" style="37" bestFit="1" customWidth="1"/>
    <col min="12" max="16384" width="9.3046875" style="37"/>
  </cols>
  <sheetData>
    <row r="1" spans="1:11" ht="15.45" customHeight="1" x14ac:dyDescent="0.3">
      <c r="A1" s="105" t="s">
        <v>52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4.15" customHeight="1" x14ac:dyDescent="0.3">
      <c r="A2" s="103" t="s">
        <v>0</v>
      </c>
      <c r="B2" s="103" t="s">
        <v>1</v>
      </c>
      <c r="C2" s="103" t="s">
        <v>2</v>
      </c>
      <c r="D2" s="103" t="s">
        <v>3</v>
      </c>
      <c r="E2" s="49" t="s">
        <v>30</v>
      </c>
      <c r="F2" s="48" t="s">
        <v>36</v>
      </c>
      <c r="G2" s="48" t="s">
        <v>37</v>
      </c>
      <c r="H2" s="104" t="s">
        <v>10</v>
      </c>
      <c r="I2" s="104" t="s">
        <v>11</v>
      </c>
      <c r="J2" s="103" t="s">
        <v>12</v>
      </c>
    </row>
    <row r="3" spans="1:11" x14ac:dyDescent="0.3">
      <c r="A3" s="103"/>
      <c r="B3" s="103"/>
      <c r="C3" s="103"/>
      <c r="D3" s="103"/>
      <c r="E3" s="48" t="s">
        <v>4</v>
      </c>
      <c r="F3" s="48" t="s">
        <v>4</v>
      </c>
      <c r="G3" s="48" t="s">
        <v>4</v>
      </c>
      <c r="H3" s="104"/>
      <c r="I3" s="104"/>
      <c r="J3" s="103"/>
    </row>
    <row r="4" spans="1:11" ht="24.9" x14ac:dyDescent="0.3">
      <c r="A4" s="30">
        <v>1</v>
      </c>
      <c r="B4" s="58" t="s">
        <v>31</v>
      </c>
      <c r="C4" s="30" t="s">
        <v>29</v>
      </c>
      <c r="D4" s="30">
        <v>5</v>
      </c>
      <c r="E4" s="38">
        <v>82659.5</v>
      </c>
      <c r="F4" s="38">
        <v>85731.8</v>
      </c>
      <c r="G4" s="38">
        <v>84854</v>
      </c>
      <c r="H4" s="33">
        <f>AVERAGE(E4:G4)</f>
        <v>84415.099999999991</v>
      </c>
      <c r="I4" s="38">
        <v>84415.1</v>
      </c>
      <c r="J4" s="35">
        <v>3</v>
      </c>
      <c r="K4" s="44"/>
    </row>
    <row r="5" spans="1:11" ht="24.9" x14ac:dyDescent="0.3">
      <c r="A5" s="30">
        <v>2</v>
      </c>
      <c r="B5" s="58" t="s">
        <v>32</v>
      </c>
      <c r="C5" s="30" t="s">
        <v>29</v>
      </c>
      <c r="D5" s="30">
        <v>5</v>
      </c>
      <c r="E5" s="38">
        <v>89077.9</v>
      </c>
      <c r="F5" s="38">
        <v>86528.76</v>
      </c>
      <c r="G5" s="38">
        <v>85642.8</v>
      </c>
      <c r="H5" s="33">
        <f t="shared" ref="H5:H7" si="0">AVERAGE(E5:G5)</f>
        <v>87083.153333333321</v>
      </c>
      <c r="I5" s="38">
        <v>87083.15</v>
      </c>
      <c r="J5" s="35">
        <v>3</v>
      </c>
    </row>
    <row r="6" spans="1:11" s="39" customFormat="1" ht="24.9" x14ac:dyDescent="0.3">
      <c r="A6" s="30">
        <v>3</v>
      </c>
      <c r="B6" s="58" t="s">
        <v>33</v>
      </c>
      <c r="C6" s="30" t="s">
        <v>29</v>
      </c>
      <c r="D6" s="30">
        <v>5</v>
      </c>
      <c r="E6" s="38">
        <v>121791.4</v>
      </c>
      <c r="F6" s="38">
        <v>126318.16</v>
      </c>
      <c r="G6" s="38">
        <v>125024.8</v>
      </c>
      <c r="H6" s="33">
        <f t="shared" si="0"/>
        <v>124378.12</v>
      </c>
      <c r="I6" s="38">
        <v>124378.12</v>
      </c>
      <c r="J6" s="35">
        <v>3</v>
      </c>
    </row>
    <row r="7" spans="1:11" s="39" customFormat="1" ht="24.9" x14ac:dyDescent="0.3">
      <c r="A7" s="30">
        <v>4</v>
      </c>
      <c r="B7" s="58" t="s">
        <v>34</v>
      </c>
      <c r="C7" s="30" t="s">
        <v>29</v>
      </c>
      <c r="D7" s="30">
        <v>5</v>
      </c>
      <c r="E7" s="38">
        <v>137577.5</v>
      </c>
      <c r="F7" s="38">
        <v>142691</v>
      </c>
      <c r="G7" s="38">
        <v>141230</v>
      </c>
      <c r="H7" s="33">
        <f t="shared" si="0"/>
        <v>140499.5</v>
      </c>
      <c r="I7" s="38">
        <v>140499.5</v>
      </c>
      <c r="J7" s="35">
        <v>3</v>
      </c>
    </row>
    <row r="8" spans="1:11" s="39" customFormat="1" x14ac:dyDescent="0.3">
      <c r="A8" s="55"/>
      <c r="B8" s="56"/>
      <c r="C8" s="56"/>
      <c r="D8" s="56"/>
      <c r="E8" s="26"/>
      <c r="F8" s="28"/>
      <c r="G8" s="28"/>
      <c r="H8" s="28"/>
      <c r="I8" s="57"/>
      <c r="J8" s="25"/>
    </row>
    <row r="9" spans="1:11" ht="12.45" customHeight="1" x14ac:dyDescent="0.3">
      <c r="A9" s="93" t="s">
        <v>35</v>
      </c>
      <c r="B9" s="93"/>
      <c r="C9" s="93"/>
      <c r="D9" s="93"/>
      <c r="E9" s="93"/>
      <c r="F9" s="93"/>
      <c r="G9" s="93"/>
      <c r="H9" s="93"/>
      <c r="I9" s="93"/>
      <c r="J9" s="93"/>
      <c r="K9" s="44"/>
    </row>
    <row r="10" spans="1:11" ht="22.1" customHeight="1" x14ac:dyDescent="0.3">
      <c r="B10" s="47" t="s">
        <v>15</v>
      </c>
      <c r="C10" s="47"/>
      <c r="D10" s="47"/>
    </row>
    <row r="11" spans="1:11" ht="15" customHeight="1" x14ac:dyDescent="0.3">
      <c r="A11" s="83" t="s">
        <v>24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1" ht="15" customHeight="1" x14ac:dyDescent="0.3">
      <c r="A12" s="92" t="s">
        <v>25</v>
      </c>
      <c r="B12" s="92"/>
      <c r="C12" s="92"/>
      <c r="D12" s="92"/>
      <c r="E12" s="92"/>
      <c r="F12" s="92"/>
      <c r="G12" s="92"/>
      <c r="H12" s="92"/>
      <c r="I12" s="92"/>
      <c r="J12" s="92"/>
    </row>
    <row r="13" spans="1:11" x14ac:dyDescent="0.3">
      <c r="C13" s="42"/>
      <c r="D13" s="43"/>
    </row>
    <row r="14" spans="1:11" x14ac:dyDescent="0.3">
      <c r="B14" s="101"/>
      <c r="C14" s="101"/>
      <c r="D14" s="101"/>
    </row>
    <row r="15" spans="1:11" ht="15" customHeight="1" x14ac:dyDescent="0.3">
      <c r="B15" s="97"/>
      <c r="C15" s="97"/>
      <c r="D15" s="97"/>
    </row>
    <row r="16" spans="1:11" ht="15" customHeight="1" x14ac:dyDescent="0.3">
      <c r="B16" s="97"/>
      <c r="C16" s="97"/>
      <c r="D16" s="97"/>
    </row>
  </sheetData>
  <mergeCells count="14">
    <mergeCell ref="A1:J1"/>
    <mergeCell ref="B14:D14"/>
    <mergeCell ref="B15:D15"/>
    <mergeCell ref="B16:D16"/>
    <mergeCell ref="H2:H3"/>
    <mergeCell ref="I2:I3"/>
    <mergeCell ref="A9:J9"/>
    <mergeCell ref="A11:J11"/>
    <mergeCell ref="A12:J12"/>
    <mergeCell ref="J2:J3"/>
    <mergeCell ref="A2:A3"/>
    <mergeCell ref="B2:B3"/>
    <mergeCell ref="C2:C3"/>
    <mergeCell ref="D2:D3"/>
  </mergeCells>
  <pageMargins left="0.51181102362204722" right="0.51181102362204722" top="0.78740157480314965" bottom="0.78740157480314965" header="0.31496062992125984" footer="0.31496062992125984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18" sqref="A18"/>
    </sheetView>
  </sheetViews>
  <sheetFormatPr defaultRowHeight="14.6" x14ac:dyDescent="0.4"/>
  <cols>
    <col min="1" max="2" width="15.3046875" customWidth="1"/>
    <col min="3" max="3" width="13.07421875" customWidth="1"/>
    <col min="4" max="4" width="13.69140625" customWidth="1"/>
  </cols>
  <sheetData>
    <row r="1" spans="1:4" x14ac:dyDescent="0.4">
      <c r="A1" s="85" t="s">
        <v>54</v>
      </c>
      <c r="B1" s="62" t="s">
        <v>30</v>
      </c>
      <c r="C1" s="61" t="s">
        <v>36</v>
      </c>
      <c r="D1" s="61" t="s">
        <v>37</v>
      </c>
    </row>
    <row r="2" spans="1:4" x14ac:dyDescent="0.4">
      <c r="A2" s="85"/>
      <c r="B2" s="61" t="s">
        <v>4</v>
      </c>
      <c r="C2" s="61" t="s">
        <v>4</v>
      </c>
      <c r="D2" s="61" t="s">
        <v>4</v>
      </c>
    </row>
    <row r="3" spans="1:4" x14ac:dyDescent="0.4">
      <c r="A3" s="72">
        <v>82167.55</v>
      </c>
      <c r="B3" s="38">
        <v>82659.5</v>
      </c>
      <c r="C3" s="38">
        <v>85731.8</v>
      </c>
      <c r="D3" s="38">
        <v>84854</v>
      </c>
    </row>
    <row r="4" spans="1:4" x14ac:dyDescent="0.4">
      <c r="A4" s="72">
        <v>83371.179999999993</v>
      </c>
      <c r="B4" s="38">
        <v>89077.9</v>
      </c>
      <c r="C4" s="38">
        <v>86528.76</v>
      </c>
      <c r="D4" s="38">
        <v>85642.8</v>
      </c>
    </row>
    <row r="5" spans="1:4" x14ac:dyDescent="0.4">
      <c r="A5" s="72">
        <v>113825.44</v>
      </c>
      <c r="B5" s="38">
        <v>121791.4</v>
      </c>
      <c r="C5" s="38">
        <v>126318.16</v>
      </c>
      <c r="D5" s="38">
        <v>125024.8</v>
      </c>
    </row>
    <row r="6" spans="1:4" x14ac:dyDescent="0.4">
      <c r="A6" s="72">
        <v>130388.63</v>
      </c>
      <c r="B6" s="38">
        <v>137577.5</v>
      </c>
      <c r="C6" s="38">
        <v>142691</v>
      </c>
      <c r="D6" s="38">
        <v>141230</v>
      </c>
    </row>
  </sheetData>
  <mergeCells count="1">
    <mergeCell ref="A1:A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workbookViewId="0">
      <pane ySplit="2" topLeftCell="A3" activePane="bottomLeft" state="frozen"/>
      <selection pane="bottomLeft" activeCell="H4" sqref="H4"/>
    </sheetView>
  </sheetViews>
  <sheetFormatPr defaultRowHeight="14.6" x14ac:dyDescent="0.4"/>
  <cols>
    <col min="1" max="1" width="6.3046875" customWidth="1"/>
    <col min="2" max="2" width="10.07421875" customWidth="1"/>
    <col min="3" max="3" width="34.53515625" customWidth="1"/>
    <col min="4" max="4" width="5.3046875" customWidth="1"/>
    <col min="5" max="5" width="7.07421875" customWidth="1"/>
    <col min="6" max="6" width="11.69140625" customWidth="1"/>
    <col min="7" max="7" width="14.07421875" style="2" customWidth="1"/>
    <col min="8" max="8" width="15.3046875" style="2" customWidth="1"/>
  </cols>
  <sheetData>
    <row r="1" spans="1:14" x14ac:dyDescent="0.4">
      <c r="A1" s="112" t="s">
        <v>0</v>
      </c>
      <c r="B1" s="113" t="s">
        <v>16</v>
      </c>
      <c r="C1" s="112" t="s">
        <v>1</v>
      </c>
      <c r="D1" s="112" t="s">
        <v>2</v>
      </c>
      <c r="E1" s="112" t="s">
        <v>3</v>
      </c>
      <c r="F1" s="107" t="s">
        <v>4</v>
      </c>
      <c r="G1" s="107" t="s">
        <v>17</v>
      </c>
      <c r="H1" s="106" t="s">
        <v>23</v>
      </c>
    </row>
    <row r="2" spans="1:14" ht="25.5" customHeight="1" x14ac:dyDescent="0.4">
      <c r="A2" s="112"/>
      <c r="B2" s="113"/>
      <c r="C2" s="112"/>
      <c r="D2" s="112"/>
      <c r="E2" s="112"/>
      <c r="F2" s="108"/>
      <c r="G2" s="108"/>
      <c r="H2" s="106"/>
      <c r="J2" s="14" t="s">
        <v>18</v>
      </c>
      <c r="K2" s="15">
        <v>0.25</v>
      </c>
      <c r="L2" s="14" t="s">
        <v>19</v>
      </c>
      <c r="M2" s="14" t="s">
        <v>20</v>
      </c>
      <c r="N2" s="14" t="s">
        <v>21</v>
      </c>
    </row>
    <row r="3" spans="1:14" s="4" customFormat="1" ht="228.75" customHeight="1" x14ac:dyDescent="0.4">
      <c r="A3" s="5"/>
      <c r="B3" s="5"/>
      <c r="C3" s="6"/>
      <c r="D3" s="7"/>
      <c r="E3" s="8"/>
      <c r="F3" s="9"/>
      <c r="G3" s="10"/>
      <c r="H3" s="23"/>
      <c r="J3" s="16">
        <v>120</v>
      </c>
      <c r="K3" s="17">
        <f>J3/4</f>
        <v>30</v>
      </c>
      <c r="L3" s="18">
        <f>J3-K3</f>
        <v>90</v>
      </c>
      <c r="M3" s="18">
        <f>J3-L3</f>
        <v>30</v>
      </c>
      <c r="N3" s="18">
        <f>K3+L3</f>
        <v>120</v>
      </c>
    </row>
    <row r="4" spans="1:14" s="4" customFormat="1" ht="228.75" customHeight="1" x14ac:dyDescent="0.4">
      <c r="A4" s="5"/>
      <c r="B4" s="5"/>
      <c r="C4" s="6"/>
      <c r="D4" s="7"/>
      <c r="E4" s="8"/>
      <c r="F4" s="9"/>
      <c r="G4" s="10"/>
      <c r="H4" s="22"/>
      <c r="J4" s="19"/>
      <c r="K4" s="1"/>
      <c r="L4" s="20"/>
      <c r="M4" s="20"/>
      <c r="N4" s="20"/>
    </row>
    <row r="5" spans="1:14" ht="245.25" customHeight="1" x14ac:dyDescent="0.4">
      <c r="A5" s="5"/>
      <c r="B5" s="5"/>
      <c r="C5" s="12"/>
      <c r="D5" s="7"/>
      <c r="E5" s="8"/>
      <c r="F5" s="13"/>
      <c r="G5" s="11"/>
      <c r="H5" s="22"/>
    </row>
    <row r="6" spans="1:14" x14ac:dyDescent="0.4">
      <c r="A6" s="109" t="s">
        <v>22</v>
      </c>
      <c r="B6" s="110"/>
      <c r="C6" s="110"/>
      <c r="D6" s="110"/>
      <c r="E6" s="110"/>
      <c r="F6" s="111"/>
      <c r="G6" s="21">
        <f>SUM(G3:G5)</f>
        <v>0</v>
      </c>
      <c r="H6" s="21"/>
    </row>
  </sheetData>
  <mergeCells count="9">
    <mergeCell ref="H1:H2"/>
    <mergeCell ref="F1:F2"/>
    <mergeCell ref="G1:G2"/>
    <mergeCell ref="A6:F6"/>
    <mergeCell ref="A1:A2"/>
    <mergeCell ref="B1:B2"/>
    <mergeCell ref="C1:C2"/>
    <mergeCell ref="D1:D2"/>
    <mergeCell ref="E1:E2"/>
  </mergeCells>
  <pageMargins left="0.51181102362204722" right="0.51181102362204722" top="0.78740157480314965" bottom="0.78740157480314965" header="0.31496062992125984" footer="0.31496062992125984"/>
  <pageSetup paperSize="9" scale="86" fitToHeight="0" orientation="landscape" r:id="rId1"/>
  <headerFooter>
    <oddHeader>&amp;A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Média Geral</vt:lpstr>
      <vt:lpstr>Preços públicos</vt:lpstr>
      <vt:lpstr>Média P. Empresas </vt:lpstr>
      <vt:lpstr>Plan1</vt:lpstr>
      <vt:lpstr>Cota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Kallyenny Viana</dc:creator>
  <cp:lastModifiedBy>Yasmim Reneffer</cp:lastModifiedBy>
  <cp:lastPrinted>2026-01-14T19:52:47Z</cp:lastPrinted>
  <dcterms:created xsi:type="dcterms:W3CDTF">2022-08-12T19:58:57Z</dcterms:created>
  <dcterms:modified xsi:type="dcterms:W3CDTF">2026-03-26T14:18:31Z</dcterms:modified>
</cp:coreProperties>
</file>