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.shortcut-targets-by-id\1100wRLBvJnB-7bvXz_QqF4hvo54b0P_E\PLAN. CONTRAT\PROCESSOS 2025\145- Ar-Condicionado- SEDUC\"/>
    </mc:Choice>
  </mc:AlternateContent>
  <bookViews>
    <workbookView xWindow="0" yWindow="0" windowWidth="20490" windowHeight="9045" activeTab="3"/>
  </bookViews>
  <sheets>
    <sheet name="Média Geral" sheetId="1" r:id="rId1"/>
    <sheet name="Média das Empresas" sheetId="2" r:id="rId2"/>
    <sheet name="Divisão de Cotas" sheetId="3" r:id="rId3"/>
    <sheet name="Plan1" sheetId="4" r:id="rId4"/>
  </sheets>
  <definedNames>
    <definedName name="_xlnm.Print_Area" localSheetId="0">'Média Geral'!$A$1:$L$22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18" i="4"/>
  <c r="G18" i="4"/>
  <c r="H16" i="4"/>
  <c r="G16" i="4"/>
  <c r="H14" i="4"/>
  <c r="H12" i="4"/>
  <c r="G12" i="4"/>
  <c r="H10" i="4"/>
  <c r="H8" i="4"/>
  <c r="G8" i="4"/>
  <c r="H6" i="4"/>
  <c r="G6" i="4"/>
  <c r="H4" i="4"/>
  <c r="G4" i="4"/>
  <c r="H2" i="4"/>
  <c r="G14" i="4" l="1"/>
  <c r="G10" i="4"/>
  <c r="G2" i="4"/>
  <c r="G11" i="3" l="1"/>
  <c r="J6" i="3"/>
  <c r="J9" i="3"/>
  <c r="E9" i="3"/>
  <c r="G9" i="3" s="1"/>
  <c r="N9" i="3"/>
  <c r="O9" i="3" s="1"/>
  <c r="E7" i="3"/>
  <c r="G7" i="3" s="1"/>
  <c r="N6" i="3"/>
  <c r="O6" i="3" s="1"/>
  <c r="E5" i="3"/>
  <c r="G5" i="3" s="1"/>
  <c r="N4" i="3"/>
  <c r="O4" i="3" s="1"/>
  <c r="G3" i="3"/>
  <c r="E3" i="3"/>
  <c r="E2" i="3"/>
  <c r="N2" i="3"/>
  <c r="O2" i="3" s="1"/>
  <c r="F10" i="3"/>
  <c r="G10" i="3" s="1"/>
  <c r="F8" i="3"/>
  <c r="F6" i="3"/>
  <c r="F4" i="3"/>
  <c r="F2" i="3"/>
  <c r="G2" i="3" s="1"/>
  <c r="J2" i="3" s="1"/>
  <c r="E8" i="3" l="1"/>
  <c r="G8" i="3" s="1"/>
  <c r="E6" i="3"/>
  <c r="G6" i="3" s="1"/>
  <c r="E4" i="3"/>
  <c r="G4" i="3"/>
  <c r="J4" i="3" s="1"/>
  <c r="L8" i="1" l="1"/>
  <c r="L4" i="1"/>
  <c r="L5" i="1"/>
  <c r="L6" i="1"/>
  <c r="L7" i="1"/>
  <c r="L3" i="1"/>
  <c r="J4" i="1"/>
  <c r="J5" i="1"/>
  <c r="J6" i="1"/>
  <c r="J7" i="1"/>
  <c r="J3" i="1"/>
</calcChain>
</file>

<file path=xl/sharedStrings.xml><?xml version="1.0" encoding="utf-8"?>
<sst xmlns="http://schemas.openxmlformats.org/spreadsheetml/2006/main" count="150" uniqueCount="52">
  <si>
    <t>ITEM</t>
  </si>
  <si>
    <t>CATMAT</t>
  </si>
  <si>
    <t>ESPECIFICAÇÃO DO PRODUTO</t>
  </si>
  <si>
    <t>UND</t>
  </si>
  <si>
    <t>QUANT</t>
  </si>
  <si>
    <t>Banco de Preços</t>
  </si>
  <si>
    <t>Compras.Gov</t>
  </si>
  <si>
    <t>Média Ponderada</t>
  </si>
  <si>
    <t>V. UNIT.</t>
  </si>
  <si>
    <t>V.TOTAL</t>
  </si>
  <si>
    <t>Média P.</t>
  </si>
  <si>
    <t>QTD de Preços</t>
  </si>
  <si>
    <t>QTD  de Preços</t>
  </si>
  <si>
    <t>VALOR TOTAL GLOBAL</t>
  </si>
  <si>
    <r>
      <rPr>
        <b/>
        <sz val="10"/>
        <color theme="1"/>
        <rFont val="Cambria"/>
        <family val="1"/>
      </rPr>
      <t xml:space="preserve">Aparelho Ar Condicionado Tipo: Split, Modelo: Split Inverter, Capacidade Refrigeração: 9.000 </t>
    </r>
    <r>
      <rPr>
        <sz val="10"/>
        <color theme="1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 xml:space="preserve">CATMAT  414749    </t>
    </r>
  </si>
  <si>
    <r>
      <rPr>
        <b/>
        <sz val="10"/>
        <color theme="1"/>
        <rFont val="Cambria"/>
        <family val="1"/>
      </rPr>
      <t xml:space="preserve">Aparelho Ar Condicionado Tipo: Split, Modelo: Split Inverter, Capacidade Refrigeração: 12.000 </t>
    </r>
    <r>
      <rPr>
        <sz val="10"/>
        <color theme="1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>CATMAT 458192</t>
    </r>
  </si>
  <si>
    <r>
      <rPr>
        <b/>
        <sz val="10"/>
        <color theme="1"/>
        <rFont val="Cambria"/>
        <family val="1"/>
      </rPr>
      <t xml:space="preserve">Aparelho Ar Condicionado Tipo: Split, Modelo: Split Inverter, Capacidade Refrigeração: 18.000 </t>
    </r>
    <r>
      <rPr>
        <sz val="10"/>
        <color theme="1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>CATMAT 458191</t>
    </r>
  </si>
  <si>
    <r>
      <t xml:space="preserve">Aparelho Ar Condicionado Tipo: Split, Modelo: Split Inverter, Capacidade Refrigeração: 24.000 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>CATMAT 309167</t>
    </r>
  </si>
  <si>
    <r>
      <rPr>
        <b/>
        <sz val="10"/>
        <color theme="1"/>
        <rFont val="Cambria"/>
        <family val="1"/>
      </rPr>
      <t>Aparelho Ar Condicionado Tipo: Split, Modelo: Split Inverter, Capacidade Refrigeração: 30.000</t>
    </r>
    <r>
      <rPr>
        <sz val="10"/>
        <color theme="1"/>
        <rFont val="Cambria"/>
        <family val="1"/>
      </rPr>
      <t xml:space="preserve"> 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>CATMAT 352863</t>
    </r>
  </si>
  <si>
    <t xml:space="preserve">DESCRIÇAO/ESPECIFICAÇÃO </t>
  </si>
  <si>
    <t>Empresa 01</t>
  </si>
  <si>
    <t>Empresa 02</t>
  </si>
  <si>
    <t>Empresa 03</t>
  </si>
  <si>
    <t>Média</t>
  </si>
  <si>
    <t>V. Unit. Médio</t>
  </si>
  <si>
    <t>Total de Pesquisas</t>
  </si>
  <si>
    <t>V.UNIT.</t>
  </si>
  <si>
    <t>COTA/CLASSIFICAÇÃO</t>
  </si>
  <si>
    <t>Obs: 1</t>
  </si>
  <si>
    <r>
      <t xml:space="preserve">Para fins de obtenção do preço estimativo realizamos pesquisas na ferramenta </t>
    </r>
    <r>
      <rPr>
        <b/>
        <i/>
        <sz val="12"/>
        <color theme="1"/>
        <rFont val="Cambria"/>
        <family val="1"/>
      </rPr>
      <t>"Banco de Preços " (</t>
    </r>
    <r>
      <rPr>
        <i/>
        <sz val="12"/>
        <color theme="1"/>
        <rFont val="Cambria"/>
        <family val="1"/>
      </rPr>
      <t xml:space="preserve"> Disponivel https://www.bancodeprecos.com.br) e  " </t>
    </r>
    <r>
      <rPr>
        <b/>
        <i/>
        <sz val="12"/>
        <color theme="1"/>
        <rFont val="Cambria"/>
        <family val="1"/>
      </rPr>
      <t xml:space="preserve">Compras.Gov" </t>
    </r>
    <r>
      <rPr>
        <i/>
        <sz val="12"/>
        <color theme="1"/>
        <rFont val="Cambria"/>
        <family val="1"/>
      </rPr>
      <t xml:space="preserve">( Disponivel https://  pesqpreco.estaleiro.serpro.gov.br/pesquisa-precos-frontend/manter-cotacao-basica/240102 ) foi utilizado nessa planilha a média ponderada como estimativa de preço , gerado relatório. Para fins de obtenção do preço estimativo foi publicado no Diário Oficial AMUPE, a solicitando cotação de preços para o objeto em tela.
</t>
    </r>
  </si>
  <si>
    <t>Obs: 2</t>
  </si>
  <si>
    <r>
      <t xml:space="preserve">Para fins de obtenção do valor estimado, utilizamos neste processo a </t>
    </r>
    <r>
      <rPr>
        <b/>
        <i/>
        <sz val="12"/>
        <color rgb="FF000000"/>
        <rFont val="Cambria"/>
        <family val="1"/>
      </rPr>
      <t>média ponderada,</t>
    </r>
    <r>
      <rPr>
        <i/>
        <sz val="12"/>
        <color rgb="FF000000"/>
        <rFont val="Cambria"/>
        <family val="1"/>
      </rPr>
      <t xml:space="preserve"> cuja formula encontra-se indicada na página n° 19, da apostila do modulo II do Curso Licitação de Medicamentos e Material Médico-Hospitalar, cópia anexa;</t>
    </r>
  </si>
  <si>
    <t>Obs: 3</t>
  </si>
  <si>
    <r>
      <t xml:space="preserve">De acordo da Instrução Normativa Seges </t>
    </r>
    <r>
      <rPr>
        <b/>
        <i/>
        <sz val="12"/>
        <color rgb="FF000000"/>
        <rFont val="Cambria"/>
        <family val="1"/>
      </rPr>
      <t xml:space="preserve">/Me Nº 65, de 7 de julho de 2021 </t>
    </r>
    <r>
      <rPr>
        <i/>
        <sz val="12"/>
        <color rgb="FF000000"/>
        <rFont val="Cambria"/>
        <family val="1"/>
      </rPr>
      <t>- dispõe sobre o procedimento administrativo para a realização de pesquisa de preços para aquisição de bens e contratação de serviços em geral, no âmbito da administração pública federal direta, autárquica e fundacional, o artigo 5º, IV, IV - Pesquisa direta com, no mínimo, 3 (três) fornecedores, mediante solicitação formal de cotação, por meio de ofício ou e-mail, desde que seja apresentada justificativa da escolha desses fornecedores e que não tenham sido obtidos os orçamentos com mais de 6 (seis) meses de antecedência da data de divulgação do edital.</t>
    </r>
  </si>
  <si>
    <r>
      <rPr>
        <b/>
        <sz val="10"/>
        <color theme="1"/>
        <rFont val="Cambria"/>
        <family val="1"/>
      </rPr>
      <t xml:space="preserve">Aparelho Ar Condicionado Tipo: Split, Modelo: Split Inverter, Capacidade Refrigeração: 9.000 </t>
    </r>
    <r>
      <rPr>
        <sz val="10"/>
        <color theme="1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theme="1"/>
        <rFont val="Cambria"/>
        <family val="1"/>
      </rPr>
      <t>CATMAT  414749</t>
    </r>
  </si>
  <si>
    <t>Cota de Ampla Concorrência</t>
  </si>
  <si>
    <t>Cota. Reserv de Até 25%</t>
  </si>
  <si>
    <t>Cota Exclusiva P/ MEI, EM e EPP</t>
  </si>
  <si>
    <t>AMANDA GABRIELLY DE OLIVEIRA NASCIMENTO</t>
  </si>
  <si>
    <t>Serv. Da Sec. De Finanças,Planej. Gestão e Tecnologia</t>
  </si>
  <si>
    <t>Matricula: 989819</t>
  </si>
  <si>
    <t>São Lourenço da Mata 12 de dezembro de 2025.</t>
  </si>
  <si>
    <t xml:space="preserve"> V. UNIT.</t>
  </si>
  <si>
    <t>V. UNIT. AR-CONDICONADO + INSTALAÇÃO</t>
  </si>
  <si>
    <t xml:space="preserve"> V.TOTAL</t>
  </si>
  <si>
    <r>
      <t xml:space="preserve">Aparelho Ar Condicionado Tipo: Split, Modelo: Split Inverter, Capacidade Refrigeração: 9.000 </t>
    </r>
    <r>
      <rPr>
        <sz val="10"/>
        <color rgb="FF000000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 xml:space="preserve">CATMAT  414749    </t>
    </r>
  </si>
  <si>
    <t>Instalação</t>
  </si>
  <si>
    <r>
      <t xml:space="preserve">Aparelho Ar Condicionado Tipo: Split, Modelo: Split Inverter, Capacidade Refrigeração: 9.000 </t>
    </r>
    <r>
      <rPr>
        <sz val="10"/>
        <color rgb="FF000000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>CATMAT  414749</t>
    </r>
  </si>
  <si>
    <r>
      <t xml:space="preserve">Aparelho Ar Condicionado Tipo: Split, Modelo: Split Inverter, Capacidade Refrigeração: 12.000 </t>
    </r>
    <r>
      <rPr>
        <sz val="10"/>
        <color rgb="FF000000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>CATMAT 458192</t>
    </r>
  </si>
  <si>
    <r>
      <t xml:space="preserve">Aparelho Ar Condicionado Tipo: Split, Modelo: Split Inverter, Capacidade Refrigeração: 18.000 </t>
    </r>
    <r>
      <rPr>
        <sz val="10"/>
        <color rgb="FF000000"/>
        <rFont val="Cambria"/>
        <family val="1"/>
      </rPr>
      <t xml:space="preserve">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>CATMAT 458191</t>
    </r>
  </si>
  <si>
    <r>
      <t xml:space="preserve">Aparelho Ar Condicionado Tipo: Split, Modelo: Split Inverter, Capacidade Refrigeração: 24.000 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>CATMAT 309167</t>
    </r>
  </si>
  <si>
    <r>
      <t>Aparelho Ar Condicionado Tipo: Split, Modelo: Split Inverter, Capacidade Refrigeração: 30.000</t>
    </r>
    <r>
      <rPr>
        <sz val="10"/>
        <color rgb="FF000000"/>
        <rFont val="Cambria"/>
        <family val="1"/>
      </rPr>
      <t xml:space="preserve"> BTUs, Tensão: 220V, Condensadora com fluxo de Ar Horizontal; Características Adicionais: Com Controle Remoto Sem Fio/Display Digital/Timer/Selo Procel. </t>
    </r>
    <r>
      <rPr>
        <b/>
        <sz val="10"/>
        <color rgb="FF000000"/>
        <rFont val="Cambria"/>
        <family val="1"/>
      </rPr>
      <t>CATMAT 352863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</si>
</sst>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rgb="FF000000"/>
      <name val="Cambria"/>
      <family val="1"/>
    </font>
    <font>
      <sz val="9"/>
      <name val="Calibri"/>
      <family val="2"/>
    </font>
    <font>
      <b/>
      <sz val="10"/>
      <name val="Cambria"/>
      <family val="1"/>
    </font>
    <font>
      <b/>
      <sz val="9"/>
      <name val="Cambria"/>
      <family val="1"/>
    </font>
    <font>
      <b/>
      <i/>
      <sz val="11"/>
      <color theme="1"/>
      <name val="Calibri"/>
      <family val="2"/>
      <scheme val="minor"/>
    </font>
    <font>
      <i/>
      <sz val="12"/>
      <color theme="1"/>
      <name val="Cambria"/>
      <family val="1"/>
    </font>
    <font>
      <b/>
      <i/>
      <sz val="12"/>
      <color theme="1"/>
      <name val="Cambria"/>
      <family val="1"/>
    </font>
    <font>
      <i/>
      <sz val="12"/>
      <color rgb="FF000000"/>
      <name val="Cambria"/>
      <family val="1"/>
    </font>
    <font>
      <b/>
      <i/>
      <sz val="12"/>
      <color rgb="FF000000"/>
      <name val="Cambria"/>
      <family val="1"/>
    </font>
    <font>
      <sz val="11"/>
      <color theme="1"/>
      <name val="Cambria"/>
      <family val="1"/>
    </font>
    <font>
      <sz val="10"/>
      <color theme="1"/>
      <name val="Times New Roman"/>
      <family val="1"/>
    </font>
    <font>
      <b/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0"/>
      <color rgb="FF000000"/>
      <name val="Times New Roman"/>
      <family val="1"/>
    </font>
    <font>
      <b/>
      <i/>
      <sz val="10"/>
      <color rgb="FF00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rgb="FFE2EF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4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44" fontId="3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4" fontId="0" fillId="0" borderId="0" xfId="0" applyNumberFormat="1"/>
    <xf numFmtId="0" fontId="3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/>
    <xf numFmtId="44" fontId="3" fillId="8" borderId="0" xfId="0" applyNumberFormat="1" applyFont="1" applyFill="1" applyAlignment="1">
      <alignment horizontal="center" vertical="center"/>
    </xf>
    <xf numFmtId="0" fontId="3" fillId="0" borderId="0" xfId="0" applyFont="1"/>
    <xf numFmtId="44" fontId="3" fillId="8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8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5" borderId="9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5" borderId="10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44" fontId="2" fillId="2" borderId="6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8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8" fontId="21" fillId="9" borderId="1" xfId="0" applyNumberFormat="1" applyFont="1" applyFill="1" applyBorder="1" applyAlignment="1">
      <alignment vertical="center"/>
    </xf>
    <xf numFmtId="44" fontId="19" fillId="0" borderId="1" xfId="0" applyNumberFormat="1" applyFont="1" applyBorder="1" applyAlignment="1">
      <alignment horizontal="center" vertical="center"/>
    </xf>
    <xf numFmtId="44" fontId="21" fillId="9" borderId="1" xfId="0" applyNumberFormat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opLeftCell="A5" zoomScaleNormal="100" workbookViewId="0">
      <selection activeCell="C7" sqref="C7"/>
    </sheetView>
  </sheetViews>
  <sheetFormatPr defaultRowHeight="15" x14ac:dyDescent="0.25"/>
  <cols>
    <col min="2" max="2" width="16.7109375" customWidth="1"/>
    <col min="3" max="3" width="31.5703125" customWidth="1"/>
    <col min="6" max="6" width="14.42578125" customWidth="1"/>
    <col min="8" max="8" width="17" customWidth="1"/>
    <col min="10" max="10" width="14.85546875" customWidth="1"/>
    <col min="11" max="11" width="15.5703125" customWidth="1"/>
    <col min="12" max="12" width="23.28515625" customWidth="1"/>
  </cols>
  <sheetData>
    <row r="1" spans="1:12" x14ac:dyDescent="0.25">
      <c r="A1" s="52" t="s">
        <v>0</v>
      </c>
      <c r="B1" s="53" t="s">
        <v>1</v>
      </c>
      <c r="C1" s="52" t="s">
        <v>2</v>
      </c>
      <c r="D1" s="52" t="s">
        <v>3</v>
      </c>
      <c r="E1" s="52" t="s">
        <v>4</v>
      </c>
      <c r="F1" s="48" t="s">
        <v>5</v>
      </c>
      <c r="G1" s="48"/>
      <c r="H1" s="48" t="s">
        <v>6</v>
      </c>
      <c r="I1" s="48"/>
      <c r="J1" s="43" t="s">
        <v>7</v>
      </c>
      <c r="K1" s="43" t="s">
        <v>8</v>
      </c>
      <c r="L1" s="43" t="s">
        <v>9</v>
      </c>
    </row>
    <row r="2" spans="1:12" ht="25.5" x14ac:dyDescent="0.25">
      <c r="A2" s="53"/>
      <c r="B2" s="54"/>
      <c r="C2" s="53"/>
      <c r="D2" s="53"/>
      <c r="E2" s="53"/>
      <c r="F2" s="1" t="s">
        <v>10</v>
      </c>
      <c r="G2" s="2" t="s">
        <v>11</v>
      </c>
      <c r="H2" s="2" t="s">
        <v>10</v>
      </c>
      <c r="I2" s="2" t="s">
        <v>12</v>
      </c>
      <c r="J2" s="44"/>
      <c r="K2" s="44"/>
      <c r="L2" s="44"/>
    </row>
    <row r="3" spans="1:12" ht="117" customHeight="1" x14ac:dyDescent="0.25">
      <c r="A3" s="5">
        <v>1</v>
      </c>
      <c r="B3" s="4">
        <v>414749</v>
      </c>
      <c r="C3" s="3" t="s">
        <v>14</v>
      </c>
      <c r="D3" s="5" t="s">
        <v>3</v>
      </c>
      <c r="E3" s="5">
        <v>98</v>
      </c>
      <c r="F3" s="6">
        <v>2236.5100000000002</v>
      </c>
      <c r="G3" s="5">
        <v>5</v>
      </c>
      <c r="H3" s="6">
        <v>2218.17</v>
      </c>
      <c r="I3" s="5">
        <v>12</v>
      </c>
      <c r="J3" s="6">
        <f>(((F3*G3+H3*I3)/(G3+I3)))</f>
        <v>2223.564117647059</v>
      </c>
      <c r="K3" s="6">
        <v>2223.56</v>
      </c>
      <c r="L3" s="6">
        <f>E3*K3</f>
        <v>217908.88</v>
      </c>
    </row>
    <row r="4" spans="1:12" ht="133.5" customHeight="1" x14ac:dyDescent="0.25">
      <c r="A4" s="5">
        <v>2</v>
      </c>
      <c r="B4" s="4">
        <v>458192</v>
      </c>
      <c r="C4" s="3" t="s">
        <v>15</v>
      </c>
      <c r="D4" s="5" t="s">
        <v>3</v>
      </c>
      <c r="E4" s="5">
        <v>137</v>
      </c>
      <c r="F4" s="6">
        <v>2633.52</v>
      </c>
      <c r="G4" s="5">
        <v>8</v>
      </c>
      <c r="H4" s="6">
        <v>2526</v>
      </c>
      <c r="I4" s="5">
        <v>9</v>
      </c>
      <c r="J4" s="6">
        <f t="shared" ref="J4:J7" si="0">(((F4*G4+H4*I4)/(G4+I4)))</f>
        <v>2576.5976470588239</v>
      </c>
      <c r="K4" s="6">
        <v>2576</v>
      </c>
      <c r="L4" s="6">
        <f t="shared" ref="L4:L7" si="1">E4*K4</f>
        <v>352912</v>
      </c>
    </row>
    <row r="5" spans="1:12" ht="129.75" customHeight="1" x14ac:dyDescent="0.25">
      <c r="A5" s="5">
        <v>3</v>
      </c>
      <c r="B5" s="4">
        <v>458191</v>
      </c>
      <c r="C5" s="3" t="s">
        <v>16</v>
      </c>
      <c r="D5" s="5" t="s">
        <v>3</v>
      </c>
      <c r="E5" s="5">
        <v>250</v>
      </c>
      <c r="F5" s="6">
        <v>3370.16</v>
      </c>
      <c r="G5" s="5">
        <v>13</v>
      </c>
      <c r="H5" s="6">
        <v>3490</v>
      </c>
      <c r="I5" s="5">
        <v>7</v>
      </c>
      <c r="J5" s="6">
        <f t="shared" si="0"/>
        <v>3412.1040000000003</v>
      </c>
      <c r="K5" s="6">
        <v>3412.1</v>
      </c>
      <c r="L5" s="6">
        <f t="shared" si="1"/>
        <v>853025</v>
      </c>
    </row>
    <row r="6" spans="1:12" ht="102" x14ac:dyDescent="0.25">
      <c r="A6" s="5">
        <v>4</v>
      </c>
      <c r="B6" s="4">
        <v>309167</v>
      </c>
      <c r="C6" s="3" t="s">
        <v>17</v>
      </c>
      <c r="D6" s="5" t="s">
        <v>3</v>
      </c>
      <c r="E6" s="5">
        <v>279</v>
      </c>
      <c r="F6" s="6">
        <v>4589.8100000000004</v>
      </c>
      <c r="G6" s="5">
        <v>4</v>
      </c>
      <c r="H6" s="6">
        <v>4521</v>
      </c>
      <c r="I6" s="5">
        <v>11</v>
      </c>
      <c r="J6" s="6">
        <f t="shared" si="0"/>
        <v>4539.3493333333336</v>
      </c>
      <c r="K6" s="6">
        <v>4539.3500000000004</v>
      </c>
      <c r="L6" s="6">
        <f t="shared" si="1"/>
        <v>1266478.6500000001</v>
      </c>
    </row>
    <row r="7" spans="1:12" ht="114.75" x14ac:dyDescent="0.25">
      <c r="A7" s="5">
        <v>5</v>
      </c>
      <c r="B7" s="4">
        <v>352863</v>
      </c>
      <c r="C7" s="3" t="s">
        <v>18</v>
      </c>
      <c r="D7" s="5" t="s">
        <v>3</v>
      </c>
      <c r="E7" s="5">
        <v>2</v>
      </c>
      <c r="F7" s="6">
        <v>7102.71</v>
      </c>
      <c r="G7" s="5">
        <v>6</v>
      </c>
      <c r="H7" s="6">
        <v>7700</v>
      </c>
      <c r="I7" s="5">
        <v>3</v>
      </c>
      <c r="J7" s="6">
        <f t="shared" si="0"/>
        <v>7301.8066666666673</v>
      </c>
      <c r="K7" s="6">
        <v>7301.81</v>
      </c>
      <c r="L7" s="6">
        <f t="shared" si="1"/>
        <v>14603.62</v>
      </c>
    </row>
    <row r="8" spans="1:12" x14ac:dyDescent="0.25">
      <c r="A8" s="49" t="s">
        <v>13</v>
      </c>
      <c r="B8" s="50"/>
      <c r="C8" s="50"/>
      <c r="D8" s="50"/>
      <c r="E8" s="50"/>
      <c r="F8" s="50"/>
      <c r="G8" s="50"/>
      <c r="H8" s="50"/>
      <c r="I8" s="50"/>
      <c r="J8" s="50"/>
      <c r="K8" s="51"/>
      <c r="L8" s="14">
        <f>SUM(L3:L7)</f>
        <v>2704928.1500000004</v>
      </c>
    </row>
    <row r="10" spans="1:12" ht="93.75" customHeight="1" x14ac:dyDescent="0.25">
      <c r="A10" s="15" t="s">
        <v>28</v>
      </c>
      <c r="B10" s="45" t="s">
        <v>29</v>
      </c>
      <c r="C10" s="45"/>
      <c r="D10" s="45"/>
      <c r="E10" s="45"/>
      <c r="F10" s="45"/>
      <c r="G10" s="45"/>
    </row>
    <row r="12" spans="1:12" ht="77.25" customHeight="1" x14ac:dyDescent="0.25">
      <c r="A12" s="16" t="s">
        <v>30</v>
      </c>
      <c r="B12" s="46" t="s">
        <v>31</v>
      </c>
      <c r="C12" s="46"/>
      <c r="D12" s="46"/>
      <c r="E12" s="46"/>
      <c r="F12" s="46"/>
      <c r="G12" s="46"/>
    </row>
    <row r="14" spans="1:12" ht="145.5" customHeight="1" x14ac:dyDescent="0.25">
      <c r="A14" s="17" t="s">
        <v>32</v>
      </c>
      <c r="B14" s="47" t="s">
        <v>33</v>
      </c>
      <c r="C14" s="47"/>
      <c r="D14" s="47"/>
      <c r="E14" s="47"/>
      <c r="F14" s="47"/>
    </row>
    <row r="17" spans="3:5" x14ac:dyDescent="0.25">
      <c r="C17" t="s">
        <v>41</v>
      </c>
    </row>
    <row r="20" spans="3:5" x14ac:dyDescent="0.25">
      <c r="C20" s="31" t="s">
        <v>38</v>
      </c>
      <c r="D20" s="31"/>
      <c r="E20" s="31"/>
    </row>
    <row r="21" spans="3:5" x14ac:dyDescent="0.25">
      <c r="C21" s="26" t="s">
        <v>39</v>
      </c>
      <c r="D21" s="26"/>
      <c r="E21" s="26"/>
    </row>
    <row r="22" spans="3:5" x14ac:dyDescent="0.25">
      <c r="C22" s="32" t="s">
        <v>40</v>
      </c>
      <c r="D22" s="26"/>
      <c r="E22" s="26"/>
    </row>
  </sheetData>
  <mergeCells count="14">
    <mergeCell ref="L1:L2"/>
    <mergeCell ref="B10:G10"/>
    <mergeCell ref="B12:G12"/>
    <mergeCell ref="B14:F14"/>
    <mergeCell ref="F1:G1"/>
    <mergeCell ref="A8:K8"/>
    <mergeCell ref="A1:A2"/>
    <mergeCell ref="B1:B2"/>
    <mergeCell ref="C1:C2"/>
    <mergeCell ref="D1:D2"/>
    <mergeCell ref="E1:E2"/>
    <mergeCell ref="H1:I1"/>
    <mergeCell ref="J1:J2"/>
    <mergeCell ref="K1:K2"/>
  </mergeCells>
  <pageMargins left="0.511811024" right="0.511811024" top="0.78740157499999996" bottom="0.78740157499999996" header="0.31496062000000002" footer="0.31496062000000002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90" zoomScaleNormal="90" workbookViewId="0">
      <selection activeCell="M4" sqref="M4"/>
    </sheetView>
  </sheetViews>
  <sheetFormatPr defaultRowHeight="15" x14ac:dyDescent="0.25"/>
  <cols>
    <col min="3" max="3" width="36" customWidth="1"/>
  </cols>
  <sheetData>
    <row r="1" spans="1:11" ht="24" x14ac:dyDescent="0.25">
      <c r="A1" s="58" t="s">
        <v>0</v>
      </c>
      <c r="B1" s="58" t="s">
        <v>1</v>
      </c>
      <c r="C1" s="58" t="s">
        <v>19</v>
      </c>
      <c r="D1" s="58" t="s">
        <v>3</v>
      </c>
      <c r="E1" s="61" t="s">
        <v>4</v>
      </c>
      <c r="F1" s="7" t="s">
        <v>20</v>
      </c>
      <c r="G1" s="7" t="s">
        <v>21</v>
      </c>
      <c r="H1" s="7" t="s">
        <v>22</v>
      </c>
      <c r="I1" s="55" t="s">
        <v>23</v>
      </c>
      <c r="J1" s="55" t="s">
        <v>24</v>
      </c>
      <c r="K1" s="57" t="s">
        <v>25</v>
      </c>
    </row>
    <row r="2" spans="1:11" x14ac:dyDescent="0.25">
      <c r="A2" s="59"/>
      <c r="B2" s="60"/>
      <c r="C2" s="59"/>
      <c r="D2" s="59"/>
      <c r="E2" s="62"/>
      <c r="F2" s="8" t="s">
        <v>8</v>
      </c>
      <c r="G2" s="8" t="s">
        <v>8</v>
      </c>
      <c r="H2" s="8" t="s">
        <v>26</v>
      </c>
      <c r="I2" s="56"/>
      <c r="J2" s="56"/>
      <c r="K2" s="56"/>
    </row>
    <row r="3" spans="1:11" ht="109.5" customHeight="1" x14ac:dyDescent="0.25">
      <c r="A3" s="5">
        <v>1</v>
      </c>
      <c r="B3" s="4">
        <v>414749</v>
      </c>
      <c r="C3" s="3" t="s">
        <v>14</v>
      </c>
      <c r="D3" s="5" t="s">
        <v>3</v>
      </c>
      <c r="E3" s="5">
        <v>98</v>
      </c>
      <c r="F3" s="9"/>
      <c r="G3" s="9"/>
      <c r="H3" s="9"/>
      <c r="I3" s="9"/>
      <c r="J3" s="9"/>
      <c r="K3" s="9"/>
    </row>
    <row r="4" spans="1:11" ht="108" customHeight="1" x14ac:dyDescent="0.25">
      <c r="A4" s="5">
        <v>2</v>
      </c>
      <c r="B4" s="4">
        <v>458192</v>
      </c>
      <c r="C4" s="3" t="s">
        <v>15</v>
      </c>
      <c r="D4" s="5" t="s">
        <v>3</v>
      </c>
      <c r="E4" s="5">
        <v>137</v>
      </c>
      <c r="F4" s="9"/>
      <c r="G4" s="9"/>
      <c r="H4" s="9"/>
      <c r="I4" s="9"/>
      <c r="J4" s="9"/>
      <c r="K4" s="9"/>
    </row>
    <row r="5" spans="1:11" ht="102" x14ac:dyDescent="0.25">
      <c r="A5" s="5">
        <v>3</v>
      </c>
      <c r="B5" s="4">
        <v>458191</v>
      </c>
      <c r="C5" s="3" t="s">
        <v>16</v>
      </c>
      <c r="D5" s="5" t="s">
        <v>3</v>
      </c>
      <c r="E5" s="5">
        <v>250</v>
      </c>
      <c r="F5" s="9"/>
      <c r="G5" s="9"/>
      <c r="H5" s="9"/>
      <c r="I5" s="9"/>
      <c r="J5" s="9"/>
      <c r="K5" s="9"/>
    </row>
    <row r="6" spans="1:11" ht="115.5" customHeight="1" x14ac:dyDescent="0.25">
      <c r="A6" s="5">
        <v>4</v>
      </c>
      <c r="B6" s="4">
        <v>309167</v>
      </c>
      <c r="C6" s="3" t="s">
        <v>17</v>
      </c>
      <c r="D6" s="5" t="s">
        <v>3</v>
      </c>
      <c r="E6" s="5">
        <v>279</v>
      </c>
      <c r="F6" s="9"/>
      <c r="G6" s="9"/>
      <c r="H6" s="9"/>
      <c r="I6" s="9"/>
      <c r="J6" s="9"/>
      <c r="K6" s="9"/>
    </row>
    <row r="7" spans="1:11" ht="114" customHeight="1" x14ac:dyDescent="0.25">
      <c r="A7" s="5">
        <v>5</v>
      </c>
      <c r="B7" s="4">
        <v>352863</v>
      </c>
      <c r="C7" s="3" t="s">
        <v>18</v>
      </c>
      <c r="D7" s="5" t="s">
        <v>3</v>
      </c>
      <c r="E7" s="5">
        <v>2</v>
      </c>
      <c r="F7" s="9"/>
      <c r="G7" s="9"/>
      <c r="H7" s="9"/>
      <c r="I7" s="9"/>
      <c r="J7" s="9"/>
      <c r="K7" s="9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</sheetData>
  <mergeCells count="8">
    <mergeCell ref="J1:J2"/>
    <mergeCell ref="K1:K2"/>
    <mergeCell ref="A1:A2"/>
    <mergeCell ref="B1:B2"/>
    <mergeCell ref="C1:C2"/>
    <mergeCell ref="D1:D2"/>
    <mergeCell ref="E1:E2"/>
    <mergeCell ref="I1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I10" sqref="I10"/>
    </sheetView>
  </sheetViews>
  <sheetFormatPr defaultRowHeight="15" x14ac:dyDescent="0.25"/>
  <cols>
    <col min="2" max="2" width="11.140625" customWidth="1"/>
    <col min="3" max="3" width="32.140625" customWidth="1"/>
    <col min="6" max="6" width="13.7109375" bestFit="1" customWidth="1"/>
    <col min="7" max="7" width="18.140625" customWidth="1"/>
    <col min="8" max="8" width="21.7109375" customWidth="1"/>
    <col min="10" max="10" width="17" bestFit="1" customWidth="1"/>
  </cols>
  <sheetData>
    <row r="1" spans="1:15" ht="29.25" customHeight="1" x14ac:dyDescent="0.25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2" t="s">
        <v>8</v>
      </c>
      <c r="G1" s="12" t="s">
        <v>9</v>
      </c>
      <c r="H1" s="13" t="s">
        <v>27</v>
      </c>
    </row>
    <row r="2" spans="1:15" ht="114.75" x14ac:dyDescent="0.25">
      <c r="A2" s="18">
        <v>1</v>
      </c>
      <c r="B2" s="19">
        <v>414749</v>
      </c>
      <c r="C2" s="20" t="s">
        <v>14</v>
      </c>
      <c r="D2" s="18" t="s">
        <v>3</v>
      </c>
      <c r="E2" s="18">
        <f>N2</f>
        <v>74</v>
      </c>
      <c r="F2" s="21">
        <f>'Média Geral'!K3</f>
        <v>2223.56</v>
      </c>
      <c r="G2" s="21">
        <f>E2*F2</f>
        <v>164543.44</v>
      </c>
      <c r="H2" s="24" t="s">
        <v>35</v>
      </c>
      <c r="J2" s="27">
        <f>G2+G3</f>
        <v>217908.88</v>
      </c>
      <c r="L2" s="22">
        <v>98</v>
      </c>
      <c r="M2" s="22">
        <v>24</v>
      </c>
      <c r="N2" s="22">
        <f>L2-M2</f>
        <v>74</v>
      </c>
      <c r="O2" s="22">
        <f>M2+N2</f>
        <v>98</v>
      </c>
    </row>
    <row r="3" spans="1:15" ht="114.75" x14ac:dyDescent="0.25">
      <c r="A3" s="18">
        <v>2</v>
      </c>
      <c r="B3" s="19">
        <v>414749</v>
      </c>
      <c r="C3" s="20" t="s">
        <v>34</v>
      </c>
      <c r="D3" s="18" t="s">
        <v>3</v>
      </c>
      <c r="E3" s="18">
        <f>M2</f>
        <v>24</v>
      </c>
      <c r="F3" s="21">
        <v>2223.56</v>
      </c>
      <c r="G3" s="21">
        <f>E3*F3</f>
        <v>53365.440000000002</v>
      </c>
      <c r="H3" s="24" t="s">
        <v>36</v>
      </c>
      <c r="J3" s="28"/>
    </row>
    <row r="4" spans="1:15" ht="114.75" x14ac:dyDescent="0.25">
      <c r="A4" s="18">
        <v>3</v>
      </c>
      <c r="B4" s="19">
        <v>458192</v>
      </c>
      <c r="C4" s="20" t="s">
        <v>15</v>
      </c>
      <c r="D4" s="18" t="s">
        <v>3</v>
      </c>
      <c r="E4" s="18">
        <f>N4</f>
        <v>106</v>
      </c>
      <c r="F4" s="21">
        <f>'Média Geral'!K4</f>
        <v>2576</v>
      </c>
      <c r="G4" s="21">
        <f>E4*F4</f>
        <v>273056</v>
      </c>
      <c r="H4" s="24" t="s">
        <v>35</v>
      </c>
      <c r="J4" s="27">
        <f>G4+G5</f>
        <v>352912</v>
      </c>
      <c r="L4" s="22">
        <v>137</v>
      </c>
      <c r="M4" s="22">
        <v>31</v>
      </c>
      <c r="N4" s="22">
        <f>L4-M4</f>
        <v>106</v>
      </c>
      <c r="O4" s="22">
        <f>M4+N4</f>
        <v>137</v>
      </c>
    </row>
    <row r="5" spans="1:15" ht="114.75" x14ac:dyDescent="0.25">
      <c r="A5" s="18">
        <v>4</v>
      </c>
      <c r="B5" s="19">
        <v>458192</v>
      </c>
      <c r="C5" s="20" t="s">
        <v>15</v>
      </c>
      <c r="D5" s="18" t="s">
        <v>3</v>
      </c>
      <c r="E5" s="18">
        <f>M4</f>
        <v>31</v>
      </c>
      <c r="F5" s="21">
        <v>2576</v>
      </c>
      <c r="G5" s="21">
        <f>E5*F5</f>
        <v>79856</v>
      </c>
      <c r="H5" s="24" t="s">
        <v>36</v>
      </c>
      <c r="J5" s="28"/>
    </row>
    <row r="6" spans="1:15" ht="114.75" x14ac:dyDescent="0.25">
      <c r="A6" s="18">
        <v>5</v>
      </c>
      <c r="B6" s="19">
        <v>458191</v>
      </c>
      <c r="C6" s="20" t="s">
        <v>16</v>
      </c>
      <c r="D6" s="18" t="s">
        <v>3</v>
      </c>
      <c r="E6" s="18">
        <f>N6</f>
        <v>227</v>
      </c>
      <c r="F6" s="21">
        <f>'Média Geral'!K5</f>
        <v>3412.1</v>
      </c>
      <c r="G6" s="21">
        <f t="shared" ref="G6:G10" si="0">E6*F6</f>
        <v>774546.7</v>
      </c>
      <c r="H6" s="24" t="s">
        <v>35</v>
      </c>
      <c r="J6" s="29">
        <f>G6+G7</f>
        <v>853025</v>
      </c>
      <c r="L6" s="22">
        <v>250</v>
      </c>
      <c r="M6" s="22">
        <v>23</v>
      </c>
      <c r="N6" s="22">
        <f>L6-M6</f>
        <v>227</v>
      </c>
      <c r="O6" s="22">
        <f>M6+N6</f>
        <v>250</v>
      </c>
    </row>
    <row r="7" spans="1:15" ht="114.75" x14ac:dyDescent="0.25">
      <c r="A7" s="18">
        <v>6</v>
      </c>
      <c r="B7" s="19">
        <v>458191</v>
      </c>
      <c r="C7" s="20" t="s">
        <v>16</v>
      </c>
      <c r="D7" s="18" t="s">
        <v>3</v>
      </c>
      <c r="E7" s="18">
        <f>M6</f>
        <v>23</v>
      </c>
      <c r="F7" s="21">
        <v>3412.1</v>
      </c>
      <c r="G7" s="21">
        <f>E7*F7</f>
        <v>78478.3</v>
      </c>
      <c r="H7" s="18" t="s">
        <v>36</v>
      </c>
      <c r="J7" s="28"/>
    </row>
    <row r="8" spans="1:15" ht="102" x14ac:dyDescent="0.25">
      <c r="A8" s="18">
        <v>7</v>
      </c>
      <c r="B8" s="19">
        <v>309167</v>
      </c>
      <c r="C8" s="20" t="s">
        <v>17</v>
      </c>
      <c r="D8" s="18" t="s">
        <v>3</v>
      </c>
      <c r="E8" s="18">
        <f>N9</f>
        <v>262</v>
      </c>
      <c r="F8" s="21">
        <f>'Média Geral'!K6</f>
        <v>4539.3500000000004</v>
      </c>
      <c r="G8" s="21">
        <f t="shared" si="0"/>
        <v>1189309.7000000002</v>
      </c>
      <c r="H8" s="24" t="s">
        <v>35</v>
      </c>
      <c r="J8" s="28"/>
    </row>
    <row r="9" spans="1:15" ht="102" x14ac:dyDescent="0.25">
      <c r="A9" s="18">
        <v>8</v>
      </c>
      <c r="B9" s="19">
        <v>309167</v>
      </c>
      <c r="C9" s="20" t="s">
        <v>17</v>
      </c>
      <c r="D9" s="18" t="s">
        <v>3</v>
      </c>
      <c r="E9" s="18">
        <f>M9</f>
        <v>17</v>
      </c>
      <c r="F9" s="21">
        <v>4539.3500000000004</v>
      </c>
      <c r="G9" s="21">
        <f>E9*F9</f>
        <v>77168.950000000012</v>
      </c>
      <c r="H9" s="24" t="s">
        <v>36</v>
      </c>
      <c r="J9" s="29">
        <f>G8+G9</f>
        <v>1266478.6500000001</v>
      </c>
      <c r="L9" s="22">
        <v>279</v>
      </c>
      <c r="M9" s="22">
        <v>17</v>
      </c>
      <c r="N9" s="22">
        <f>L9-M9</f>
        <v>262</v>
      </c>
      <c r="O9" s="22">
        <f>M9+N9</f>
        <v>279</v>
      </c>
    </row>
    <row r="10" spans="1:15" ht="114.75" x14ac:dyDescent="0.25">
      <c r="A10" s="30">
        <v>9</v>
      </c>
      <c r="B10" s="4">
        <v>352863</v>
      </c>
      <c r="C10" s="3" t="s">
        <v>18</v>
      </c>
      <c r="D10" s="5" t="s">
        <v>3</v>
      </c>
      <c r="E10" s="5">
        <v>2</v>
      </c>
      <c r="F10" s="6">
        <f>'Média Geral'!K7</f>
        <v>7301.81</v>
      </c>
      <c r="G10" s="6">
        <f t="shared" si="0"/>
        <v>14603.62</v>
      </c>
      <c r="H10" s="25" t="s">
        <v>37</v>
      </c>
    </row>
    <row r="11" spans="1:15" x14ac:dyDescent="0.25">
      <c r="A11" s="63" t="s">
        <v>13</v>
      </c>
      <c r="B11" s="64"/>
      <c r="C11" s="64"/>
      <c r="D11" s="64"/>
      <c r="E11" s="64"/>
      <c r="F11" s="65"/>
      <c r="G11" s="66">
        <f>SUM(G2:G10)</f>
        <v>2704928.1500000004</v>
      </c>
      <c r="H11" s="67"/>
    </row>
    <row r="15" spans="1:15" x14ac:dyDescent="0.25">
      <c r="G15" s="23"/>
    </row>
  </sheetData>
  <mergeCells count="2">
    <mergeCell ref="A11:F11"/>
    <mergeCell ref="G11:H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J2" sqref="J2"/>
    </sheetView>
  </sheetViews>
  <sheetFormatPr defaultRowHeight="15" x14ac:dyDescent="0.25"/>
  <cols>
    <col min="3" max="3" width="30.42578125" customWidth="1"/>
    <col min="6" max="6" width="17.42578125" customWidth="1"/>
    <col min="7" max="7" width="20.7109375" customWidth="1"/>
    <col min="8" max="8" width="15" customWidth="1"/>
    <col min="9" max="9" width="20.42578125" customWidth="1"/>
  </cols>
  <sheetData>
    <row r="1" spans="1:9" ht="56.25" customHeight="1" x14ac:dyDescent="0.25">
      <c r="A1" s="33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3" t="s">
        <v>42</v>
      </c>
      <c r="G1" s="35" t="s">
        <v>43</v>
      </c>
      <c r="H1" s="33" t="s">
        <v>44</v>
      </c>
      <c r="I1" s="35" t="s">
        <v>27</v>
      </c>
    </row>
    <row r="2" spans="1:9" ht="120.75" customHeight="1" x14ac:dyDescent="0.25">
      <c r="A2" s="68">
        <v>1</v>
      </c>
      <c r="B2" s="36">
        <v>414749</v>
      </c>
      <c r="C2" s="37" t="s">
        <v>45</v>
      </c>
      <c r="D2" s="38" t="s">
        <v>3</v>
      </c>
      <c r="E2" s="38">
        <v>74</v>
      </c>
      <c r="F2" s="39">
        <v>2223.56</v>
      </c>
      <c r="G2" s="69">
        <f>F2+F3</f>
        <v>2628.49</v>
      </c>
      <c r="H2" s="74">
        <f>G2*E2</f>
        <v>194508.25999999998</v>
      </c>
      <c r="I2" s="72" t="s">
        <v>35</v>
      </c>
    </row>
    <row r="3" spans="1:9" x14ac:dyDescent="0.25">
      <c r="A3" s="68"/>
      <c r="B3" s="36"/>
      <c r="C3" s="40" t="s">
        <v>46</v>
      </c>
      <c r="D3" s="38" t="s">
        <v>3</v>
      </c>
      <c r="E3" s="38">
        <v>74</v>
      </c>
      <c r="F3" s="39">
        <v>404.93</v>
      </c>
      <c r="G3" s="69"/>
      <c r="H3" s="74"/>
      <c r="I3" s="72"/>
    </row>
    <row r="4" spans="1:9" ht="114.75" x14ac:dyDescent="0.25">
      <c r="A4" s="72">
        <v>2</v>
      </c>
      <c r="B4" s="36">
        <v>414749</v>
      </c>
      <c r="C4" s="37" t="s">
        <v>47</v>
      </c>
      <c r="D4" s="38" t="s">
        <v>3</v>
      </c>
      <c r="E4" s="38">
        <v>24</v>
      </c>
      <c r="F4" s="39">
        <v>2223.56</v>
      </c>
      <c r="G4" s="69">
        <f>F4+F5</f>
        <v>2628.49</v>
      </c>
      <c r="H4" s="74">
        <f>E4*G4</f>
        <v>63083.759999999995</v>
      </c>
      <c r="I4" s="72" t="s">
        <v>36</v>
      </c>
    </row>
    <row r="5" spans="1:9" x14ac:dyDescent="0.25">
      <c r="A5" s="72"/>
      <c r="B5" s="36"/>
      <c r="C5" s="37" t="s">
        <v>46</v>
      </c>
      <c r="D5" s="38" t="s">
        <v>3</v>
      </c>
      <c r="E5" s="38">
        <v>24</v>
      </c>
      <c r="F5" s="39">
        <v>404.93</v>
      </c>
      <c r="G5" s="69"/>
      <c r="H5" s="74"/>
      <c r="I5" s="72"/>
    </row>
    <row r="6" spans="1:9" ht="114.75" x14ac:dyDescent="0.25">
      <c r="A6" s="68">
        <v>3</v>
      </c>
      <c r="B6" s="36">
        <v>458192</v>
      </c>
      <c r="C6" s="37" t="s">
        <v>48</v>
      </c>
      <c r="D6" s="38" t="s">
        <v>3</v>
      </c>
      <c r="E6" s="38">
        <v>106</v>
      </c>
      <c r="F6" s="39">
        <v>2576</v>
      </c>
      <c r="G6" s="69">
        <f>F6+F7</f>
        <v>3081.64</v>
      </c>
      <c r="H6" s="74">
        <f>G6*E6</f>
        <v>326653.83999999997</v>
      </c>
      <c r="I6" s="72" t="s">
        <v>35</v>
      </c>
    </row>
    <row r="7" spans="1:9" x14ac:dyDescent="0.25">
      <c r="A7" s="68"/>
      <c r="B7" s="36"/>
      <c r="C7" s="37" t="s">
        <v>46</v>
      </c>
      <c r="D7" s="38" t="s">
        <v>3</v>
      </c>
      <c r="E7" s="38">
        <v>106</v>
      </c>
      <c r="F7" s="39">
        <v>505.64</v>
      </c>
      <c r="G7" s="69"/>
      <c r="H7" s="74"/>
      <c r="I7" s="72"/>
    </row>
    <row r="8" spans="1:9" ht="114.75" x14ac:dyDescent="0.25">
      <c r="A8" s="68">
        <v>4</v>
      </c>
      <c r="B8" s="36">
        <v>458192</v>
      </c>
      <c r="C8" s="37" t="s">
        <v>48</v>
      </c>
      <c r="D8" s="38" t="s">
        <v>3</v>
      </c>
      <c r="E8" s="38">
        <v>31</v>
      </c>
      <c r="F8" s="39">
        <v>2576</v>
      </c>
      <c r="G8" s="69">
        <f>F8+F9</f>
        <v>3081.64</v>
      </c>
      <c r="H8" s="74">
        <f>G8*E8</f>
        <v>95530.84</v>
      </c>
      <c r="I8" s="72" t="s">
        <v>36</v>
      </c>
    </row>
    <row r="9" spans="1:9" x14ac:dyDescent="0.25">
      <c r="A9" s="68"/>
      <c r="B9" s="36"/>
      <c r="C9" s="37" t="s">
        <v>46</v>
      </c>
      <c r="D9" s="38" t="s">
        <v>3</v>
      </c>
      <c r="E9" s="38">
        <v>31</v>
      </c>
      <c r="F9" s="39">
        <v>505.64</v>
      </c>
      <c r="G9" s="69"/>
      <c r="H9" s="74"/>
      <c r="I9" s="72"/>
    </row>
    <row r="10" spans="1:9" ht="114.75" x14ac:dyDescent="0.25">
      <c r="A10" s="68">
        <v>5</v>
      </c>
      <c r="B10" s="36">
        <v>458191</v>
      </c>
      <c r="C10" s="37" t="s">
        <v>49</v>
      </c>
      <c r="D10" s="38" t="s">
        <v>3</v>
      </c>
      <c r="E10" s="38">
        <v>227</v>
      </c>
      <c r="F10" s="39">
        <v>3412.1</v>
      </c>
      <c r="G10" s="69">
        <f>F10+F11</f>
        <v>4058.55</v>
      </c>
      <c r="H10" s="74">
        <f>G10*E10</f>
        <v>921290.85000000009</v>
      </c>
      <c r="I10" s="72" t="s">
        <v>35</v>
      </c>
    </row>
    <row r="11" spans="1:9" x14ac:dyDescent="0.25">
      <c r="A11" s="68"/>
      <c r="B11" s="36"/>
      <c r="C11" s="37" t="s">
        <v>46</v>
      </c>
      <c r="D11" s="38" t="s">
        <v>3</v>
      </c>
      <c r="E11" s="38">
        <v>227</v>
      </c>
      <c r="F11" s="39">
        <v>646.45000000000005</v>
      </c>
      <c r="G11" s="69"/>
      <c r="H11" s="74"/>
      <c r="I11" s="72"/>
    </row>
    <row r="12" spans="1:9" ht="114.75" x14ac:dyDescent="0.25">
      <c r="A12" s="68">
        <v>6</v>
      </c>
      <c r="B12" s="36">
        <v>458191</v>
      </c>
      <c r="C12" s="37" t="s">
        <v>49</v>
      </c>
      <c r="D12" s="38" t="s">
        <v>3</v>
      </c>
      <c r="E12" s="38">
        <v>23</v>
      </c>
      <c r="F12" s="39">
        <v>3412.1</v>
      </c>
      <c r="G12" s="69">
        <f>F12+F13</f>
        <v>4058.55</v>
      </c>
      <c r="H12" s="74">
        <f>G12*E12</f>
        <v>93346.650000000009</v>
      </c>
      <c r="I12" s="68" t="s">
        <v>36</v>
      </c>
    </row>
    <row r="13" spans="1:9" x14ac:dyDescent="0.25">
      <c r="A13" s="68"/>
      <c r="B13" s="36"/>
      <c r="C13" s="37" t="s">
        <v>46</v>
      </c>
      <c r="D13" s="38" t="s">
        <v>3</v>
      </c>
      <c r="E13" s="38">
        <v>23</v>
      </c>
      <c r="F13" s="39">
        <v>646.45000000000005</v>
      </c>
      <c r="G13" s="69"/>
      <c r="H13" s="74"/>
      <c r="I13" s="68"/>
    </row>
    <row r="14" spans="1:9" ht="114.75" x14ac:dyDescent="0.25">
      <c r="A14" s="68">
        <v>7</v>
      </c>
      <c r="B14" s="36">
        <v>309167</v>
      </c>
      <c r="C14" s="41" t="s">
        <v>50</v>
      </c>
      <c r="D14" s="38" t="s">
        <v>3</v>
      </c>
      <c r="E14" s="38">
        <v>262</v>
      </c>
      <c r="F14" s="39">
        <v>4539.3500000000004</v>
      </c>
      <c r="G14" s="69">
        <f>F14+F15</f>
        <v>5264.35</v>
      </c>
      <c r="H14" s="74">
        <f>G14*E14</f>
        <v>1379259.7000000002</v>
      </c>
      <c r="I14" s="72" t="s">
        <v>35</v>
      </c>
    </row>
    <row r="15" spans="1:9" x14ac:dyDescent="0.25">
      <c r="A15" s="68"/>
      <c r="B15" s="36"/>
      <c r="C15" s="37" t="s">
        <v>46</v>
      </c>
      <c r="D15" s="38" t="s">
        <v>3</v>
      </c>
      <c r="E15" s="38">
        <v>262</v>
      </c>
      <c r="F15" s="39">
        <v>725</v>
      </c>
      <c r="G15" s="69"/>
      <c r="H15" s="74"/>
      <c r="I15" s="72"/>
    </row>
    <row r="16" spans="1:9" ht="114.75" x14ac:dyDescent="0.25">
      <c r="A16" s="68">
        <v>8</v>
      </c>
      <c r="B16" s="36">
        <v>309167</v>
      </c>
      <c r="C16" s="41" t="s">
        <v>50</v>
      </c>
      <c r="D16" s="38" t="s">
        <v>3</v>
      </c>
      <c r="E16" s="38">
        <v>17</v>
      </c>
      <c r="F16" s="39">
        <v>4539.3500000000004</v>
      </c>
      <c r="G16" s="69">
        <f>F16+F17</f>
        <v>5264.35</v>
      </c>
      <c r="H16" s="74">
        <f>G16*E16</f>
        <v>89493.950000000012</v>
      </c>
      <c r="I16" s="72" t="s">
        <v>36</v>
      </c>
    </row>
    <row r="17" spans="1:9" x14ac:dyDescent="0.25">
      <c r="A17" s="68"/>
      <c r="B17" s="36"/>
      <c r="C17" s="37" t="s">
        <v>46</v>
      </c>
      <c r="D17" s="38" t="s">
        <v>3</v>
      </c>
      <c r="E17" s="38">
        <v>17</v>
      </c>
      <c r="F17" s="39">
        <v>725</v>
      </c>
      <c r="G17" s="69"/>
      <c r="H17" s="74"/>
      <c r="I17" s="72"/>
    </row>
    <row r="18" spans="1:9" ht="114.75" x14ac:dyDescent="0.25">
      <c r="A18" s="68">
        <v>9</v>
      </c>
      <c r="B18" s="36">
        <v>352863</v>
      </c>
      <c r="C18" s="37" t="s">
        <v>51</v>
      </c>
      <c r="D18" s="38" t="s">
        <v>3</v>
      </c>
      <c r="E18" s="38">
        <v>2</v>
      </c>
      <c r="F18" s="39">
        <v>7301.81</v>
      </c>
      <c r="G18" s="69">
        <f>F18+F19</f>
        <v>8087.43</v>
      </c>
      <c r="H18" s="74">
        <f>G18*E18</f>
        <v>16174.86</v>
      </c>
      <c r="I18" s="70" t="s">
        <v>37</v>
      </c>
    </row>
    <row r="19" spans="1:9" x14ac:dyDescent="0.25">
      <c r="A19" s="68"/>
      <c r="B19" s="36"/>
      <c r="C19" s="37" t="s">
        <v>46</v>
      </c>
      <c r="D19" s="38" t="s">
        <v>3</v>
      </c>
      <c r="E19" s="38">
        <v>2</v>
      </c>
      <c r="F19" s="39">
        <v>785.62</v>
      </c>
      <c r="G19" s="69"/>
      <c r="H19" s="74"/>
      <c r="I19" s="70"/>
    </row>
    <row r="20" spans="1:9" x14ac:dyDescent="0.25">
      <c r="A20" s="71" t="s">
        <v>13</v>
      </c>
      <c r="B20" s="71"/>
      <c r="C20" s="71"/>
      <c r="D20" s="71"/>
      <c r="E20" s="71"/>
      <c r="F20" s="71"/>
      <c r="G20" s="42"/>
      <c r="H20" s="75">
        <f>SUM(H2:H19)</f>
        <v>3179342.71</v>
      </c>
      <c r="I20" s="73"/>
    </row>
  </sheetData>
  <mergeCells count="37">
    <mergeCell ref="A2:A3"/>
    <mergeCell ref="G2:G3"/>
    <mergeCell ref="H2:H3"/>
    <mergeCell ref="I2:I3"/>
    <mergeCell ref="A4:A5"/>
    <mergeCell ref="G4:G5"/>
    <mergeCell ref="H4:H5"/>
    <mergeCell ref="I4:I5"/>
    <mergeCell ref="A6:A7"/>
    <mergeCell ref="G6:G7"/>
    <mergeCell ref="H6:H7"/>
    <mergeCell ref="I6:I7"/>
    <mergeCell ref="A8:A9"/>
    <mergeCell ref="G8:G9"/>
    <mergeCell ref="H8:H9"/>
    <mergeCell ref="I8:I9"/>
    <mergeCell ref="A10:A11"/>
    <mergeCell ref="G10:G11"/>
    <mergeCell ref="H10:H11"/>
    <mergeCell ref="I10:I11"/>
    <mergeCell ref="A12:A13"/>
    <mergeCell ref="G12:G13"/>
    <mergeCell ref="H12:H13"/>
    <mergeCell ref="I12:I13"/>
    <mergeCell ref="A14:A15"/>
    <mergeCell ref="G14:G15"/>
    <mergeCell ref="H14:H15"/>
    <mergeCell ref="I14:I15"/>
    <mergeCell ref="A16:A17"/>
    <mergeCell ref="G16:G17"/>
    <mergeCell ref="H16:H17"/>
    <mergeCell ref="I16:I17"/>
    <mergeCell ref="A18:A19"/>
    <mergeCell ref="G18:G19"/>
    <mergeCell ref="H18:H19"/>
    <mergeCell ref="I18:I19"/>
    <mergeCell ref="A20:F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Média Geral</vt:lpstr>
      <vt:lpstr>Média das Empresas</vt:lpstr>
      <vt:lpstr>Divisão de Cotas</vt:lpstr>
      <vt:lpstr>Plan1</vt:lpstr>
      <vt:lpstr>'Média Geral'!Area_de_impressao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CPE</cp:lastModifiedBy>
  <cp:lastPrinted>2025-12-18T14:49:42Z</cp:lastPrinted>
  <dcterms:created xsi:type="dcterms:W3CDTF">2025-12-05T15:08:17Z</dcterms:created>
  <dcterms:modified xsi:type="dcterms:W3CDTF">2026-01-15T17:27:52Z</dcterms:modified>
</cp:coreProperties>
</file>