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orcamento" sheetId="1" r:id="rId1"/>
  </sheets>
  <definedNames>
    <definedName name="JR_PAGE_ANCHOR_0_1">'orcamento'!$A$1</definedName>
    <definedName name="VALOR_TOTAL">'orcamento'!$J$83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0" formatCode="General"/>
    <numFmt numFmtId="1" formatCode="R$ #,##0.00"/>
    <numFmt numFmtId="2" formatCode="#,##0.00"/>
  </numFmts>
  <fonts count="5">
    <font>
      <sz val="11"/>
      <color theme="1"/>
      <name val="Calibri"/>
      <family val="2"/>
      <scheme val="minor"/>
    </font>
    <font>
      <sz val="6.0"/>
      <color rgb="000000"/>
      <name val="Arial"/>
      <b val="true"/>
      <i val="false"/>
      <u val="none"/>
      <strike val="false"/>
      <family val="2"/>
    </font>
    <font>
      <sz val="6.0"/>
      <color rgb="000000"/>
      <name val="Arial"/>
      <b val="false"/>
      <i val="false"/>
      <u val="none"/>
      <strike val="false"/>
      <family val="2"/>
    </font>
    <font>
      <sz val="5.0"/>
      <color rgb="000000"/>
      <name val="Arial"/>
      <b val="true"/>
      <i val="false"/>
      <u val="none"/>
      <strike val="false"/>
      <family val="2"/>
    </font>
    <font>
      <sz val="7.0"/>
      <color rgb="000000"/>
      <name val="Arial"/>
      <b val="true"/>
      <i val="false"/>
      <u val="none"/>
      <strike val="false"/>
      <family val="2"/>
    </font>
  </fonts>
  <fills count="13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solid">
        <fgColor rgb="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</borders>
  <cellStyleXfs count="1">
    <xf/>
  </cellStyleXfs>
  <cellXfs count="12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1" fillId="3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4" borderId="2" xfId="0" applyAlignment="1" applyProtection="1" applyNumberFormat="1" applyFont="1" applyFill="1" applyBorder="1">
      <alignment wrapText="true" horizontal="left" vertical="center"/>
      <protection hidden="false" locked="true"/>
    </xf>
    <xf numFmtId="1" fontId="1" fillId="5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2" fillId="6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2" fillId="7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2" fontId="2" fillId="8" borderId="2" xfId="0" applyAlignment="1" applyProtection="1" applyNumberFormat="1" applyFont="1" applyFill="1" applyBorder="1">
      <alignment wrapText="true" horizontal="right" vertical="center"/>
      <protection hidden="false" locked="true"/>
    </xf>
    <xf numFmtId="1" fontId="2" fillId="9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0" fillId="10" borderId="0" xfId="0" applyAlignment="1" applyProtection="1" applyNumberFormat="1" applyFont="1" applyFill="1" applyBorder="1">
      <alignment wrapText="true"/>
      <protection hidden="false" locked="false"/>
    </xf>
    <xf numFmtId="0" fontId="3" fillId="11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4" fillId="12" borderId="1" xfId="0" applyAlignment="1" applyProtection="1" applyNumberFormat="1" applyFont="1" applyFill="1" applyBorder="1">
      <alignment wrapText="true" horizontal="right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10.jpg" Target="../media/img_0_0_1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1166556204" name="Picture">
</xdr:cNvPr>
        <xdr:cNvPicPr/>
      </xdr:nvPicPr>
      <xdr:blipFill>
        <a:blip r:embed="img_0_0_1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84"/>
  <sheetViews>
    <sheetView workbookViewId="0"/>
  </sheetViews>
  <sheetFormatPr defaultRowHeight="15"/>
  <cols>
    <col min="1" max="1" customWidth="true" width="7.5"/>
    <col min="2" max="2" customWidth="true" width="10.833333"/>
    <col min="3" max="3" customWidth="true" width="10.0"/>
    <col min="4" max="4" bestFit="true" customWidth="false" width="47.833332"/>
    <col min="5" max="5" customWidth="true" width="7.5"/>
    <col min="6" max="6" customWidth="true" width="10.0"/>
    <col min="7" max="7" customWidth="true" width="10.0"/>
    <col min="8" max="8" customWidth="true" width="10.0"/>
    <col min="9" max="9" customWidth="true" width="10.0"/>
    <col min="10" max="10" customWidth="true" width="10.0"/>
  </cols>
  <sheetData>
    <row r="1" customHeight="1" ht="159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</row>
    <row r="2" customHeight="1" ht="22">
      <c r="A2" s="2" t="inlineStr">
        <is>
          <r>
            <t xml:space="preserve">ITEM</t>
          </r>
        </is>
      </c>
      <c r="B2" s="2" t="inlineStr">
        <is>
          <r>
            <t xml:space="preserve">CÓDIGO</t>
          </r>
        </is>
      </c>
      <c r="C2" s="2" t="inlineStr">
        <is>
          <r>
            <t xml:space="preserve">REF.</t>
          </r>
        </is>
      </c>
      <c r="D2" s="2" t="inlineStr">
        <is>
          <r>
            <t xml:space="preserve">DESCRIÇÃO</t>
          </r>
        </is>
      </c>
      <c r="E2" s="2" t="inlineStr">
        <is>
          <r>
            <t xml:space="preserve">UNID.</t>
          </r>
        </is>
      </c>
      <c r="F2" s="2" t="inlineStr">
        <is>
          <r>
            <t xml:space="preserve">QUANT.</t>
          </r>
        </is>
      </c>
      <c r="G2" s="2" t="inlineStr">
        <is>
          <r>
            <t xml:space="preserve">PREÇO UNIT
SEM BDI R$</t>
          </r>
        </is>
      </c>
      <c r="H2" s="2" t="inlineStr">
        <is>
          <r>
            <t xml:space="preserve">BDI (%)</t>
          </r>
        </is>
      </c>
      <c r="I2" s="2" t="inlineStr">
        <is>
          <r>
            <t xml:space="preserve">PREÇO UNIT
COM BDI R$</t>
          </r>
        </is>
      </c>
      <c r="J2" s="2" t="inlineStr">
        <is>
          <r>
            <t xml:space="preserve">PREÇO
TOTAL R$</t>
          </r>
        </is>
      </c>
    </row>
    <row r="3" customHeight="1" ht="20">
      <c r="A3" s="3" t="inlineStr">
        <is>
          <r>
            <t xml:space="preserve">1</t>
          </r>
        </is>
      </c>
      <c r="B3" s="3" t="inlineStr">
        <is>
          <r>
            <t xml:space="preserve">ADMINISTRAÇÃO LOCAL</t>
          </r>
        </is>
      </c>
      <c r="C3" s="3" t="inlineStr"/>
      <c r="D3" s="3" t="inlineStr"/>
      <c r="E3" s="3" t="inlineStr"/>
      <c r="F3" s="3" t="inlineStr"/>
      <c r="G3" s="3" t="inlineStr">
        <f>ROUND(F4*G4,2)+ROUND(F5*G5,2)</f>
      </c>
      <c r="H3" s="3" t="inlineStr"/>
      <c r="I3" s="3" t="inlineStr"/>
      <c r="J3" s="4" t="n">
        <f>ROUND(SUM(J4:J5),2)</f>
        <v>2998.04</v>
      </c>
    </row>
    <row r="4" customHeight="0" bestFit="1" ht="20">
      <c r="A4" s="5" t="inlineStr">
        <is>
          <r>
            <t xml:space="preserve">1.1</t>
          </r>
        </is>
      </c>
      <c r="B4" s="6" t="inlineStr">
        <is>
          <r>
            <t xml:space="preserve">90777</t>
          </r>
        </is>
      </c>
      <c r="C4" s="6" t="inlineStr">
        <is>
          <r>
            <t xml:space="preserve">SINAPI</t>
          </r>
        </is>
      </c>
      <c r="D4" s="5" t="inlineStr">
        <is>
          <r>
            <t xml:space="preserve">ENGENHEIRO CIVIL DE OBRA JUNIOR COM ENCARGOS COMPLEMENTARES</t>
          </r>
        </is>
      </c>
      <c r="E4" s="6" t="inlineStr">
        <is>
          <r>
            <t xml:space="preserve">H</t>
          </r>
        </is>
      </c>
      <c r="F4" s="7" t="n">
        <v>4.0</v>
      </c>
      <c r="G4" s="8" t="n">
        <v>132.34</v>
      </c>
      <c r="H4" s="7" t="n">
        <v>22.12</v>
      </c>
      <c r="I4" s="8" t="n">
        <f>ROUND(G4 * ROUND(1 + (H4/100),4),2)</f>
        <v>161.61</v>
      </c>
      <c r="J4" s="8" t="n">
        <f>ROUND(ROUND(F4,2)*ROUND(I4,2),2)</f>
        <v>646.44</v>
      </c>
    </row>
    <row r="5" customHeight="0" bestFit="1" ht="20">
      <c r="A5" s="5" t="inlineStr">
        <is>
          <r>
            <t xml:space="preserve">1.2</t>
          </r>
        </is>
      </c>
      <c r="B5" s="6" t="inlineStr">
        <is>
          <r>
            <t xml:space="preserve">90776</t>
          </r>
        </is>
      </c>
      <c r="C5" s="6" t="inlineStr">
        <is>
          <r>
            <t xml:space="preserve">SINAPI</t>
          </r>
        </is>
      </c>
      <c r="D5" s="5" t="inlineStr">
        <is>
          <r>
            <t xml:space="preserve">ENCARREGADO GERAL COM ENCARGOS COMPLEMENTARES</t>
          </r>
        </is>
      </c>
      <c r="E5" s="6" t="inlineStr">
        <is>
          <r>
            <t xml:space="preserve">H</t>
          </r>
        </is>
      </c>
      <c r="F5" s="7" t="n">
        <v>40.0</v>
      </c>
      <c r="G5" s="8" t="n">
        <v>48.14</v>
      </c>
      <c r="H5" s="7" t="n">
        <v>22.12</v>
      </c>
      <c r="I5" s="8" t="n">
        <f>ROUND(G5 * ROUND(1 + (H5/100),4),2)</f>
        <v>58.79</v>
      </c>
      <c r="J5" s="8" t="n">
        <f>ROUND(ROUND(F5,2)*ROUND(I5,2),2)</f>
        <v>2351.6</v>
      </c>
    </row>
    <row r="6" customHeight="1" ht="20">
      <c r="A6" s="3" t="inlineStr">
        <is>
          <r>
            <t xml:space="preserve">2</t>
          </r>
        </is>
      </c>
      <c r="B6" s="3" t="inlineStr">
        <is>
          <r>
            <t xml:space="preserve">INSTALAÇÃO DE OBRA</t>
          </r>
        </is>
      </c>
      <c r="C6" s="3" t="inlineStr"/>
      <c r="D6" s="3" t="inlineStr"/>
      <c r="E6" s="3" t="inlineStr"/>
      <c r="F6" s="3" t="inlineStr"/>
      <c r="G6" s="3" t="inlineStr">
        <f>ROUND(F7*G7,2)</f>
      </c>
      <c r="H6" s="3" t="inlineStr"/>
      <c r="I6" s="3" t="inlineStr"/>
      <c r="J6" s="4" t="n">
        <f>ROUND(SUM(J7:J7),2)</f>
        <v>3432.3</v>
      </c>
    </row>
    <row r="7" customHeight="0" bestFit="1" ht="20">
      <c r="A7" s="5" t="inlineStr">
        <is>
          <r>
            <t xml:space="preserve">2.1</t>
          </r>
        </is>
      </c>
      <c r="B7" s="6" t="inlineStr">
        <is>
          <r>
            <t xml:space="preserve">103689</t>
          </r>
        </is>
      </c>
      <c r="C7" s="6" t="inlineStr">
        <is>
          <r>
            <t xml:space="preserve">SINAPI</t>
          </r>
        </is>
      </c>
      <c r="D7" s="5" t="inlineStr">
        <is>
          <r>
            <t xml:space="preserve">FORNECIMENTO E INSTALAÇÃO DE PLACA DE OBRA COM CHAPA GALVANIZADA E ESTRUTURA DE MADEIRA. AF_03/2022_PS</t>
          </r>
        </is>
      </c>
      <c r="E7" s="6" t="inlineStr">
        <is>
          <r>
            <t xml:space="preserve">M2</t>
          </r>
        </is>
      </c>
      <c r="F7" s="7" t="n">
        <v>6.0</v>
      </c>
      <c r="G7" s="8" t="n">
        <v>468.43</v>
      </c>
      <c r="H7" s="7" t="n">
        <v>22.12</v>
      </c>
      <c r="I7" s="8" t="n">
        <f>ROUND(G7 * ROUND(1 + (H7/100),4),2)</f>
        <v>572.05</v>
      </c>
      <c r="J7" s="8" t="n">
        <f>ROUND(ROUND(F7,2)*ROUND(I7,2),2)</f>
        <v>3432.3</v>
      </c>
    </row>
    <row r="8" customHeight="1" ht="20">
      <c r="A8" s="3" t="inlineStr">
        <is>
          <r>
            <t xml:space="preserve">3</t>
          </r>
        </is>
      </c>
      <c r="B8" s="3" t="inlineStr">
        <is>
          <r>
            <t xml:space="preserve">DEMOLIÇÕES E RETIRADAS</t>
          </r>
        </is>
      </c>
      <c r="C8" s="3" t="inlineStr"/>
      <c r="D8" s="3" t="inlineStr"/>
      <c r="E8" s="3" t="inlineStr"/>
      <c r="F8" s="3" t="inlineStr"/>
      <c r="G8" s="3" t="inlineStr">
        <f>ROUND(F9*G9,2)+ROUND(F10*G10,2)+ROUND(F11*G11,2)+ROUND(F12*G12,2)+ROUND(F13*G13,2)+ROUND(F14*G14,2)+ROUND(F15*G15,2)</f>
      </c>
      <c r="H8" s="3" t="inlineStr"/>
      <c r="I8" s="3" t="inlineStr"/>
      <c r="J8" s="4" t="n">
        <f>ROUND(SUM(J9:J15),2)</f>
        <v>2801.45</v>
      </c>
    </row>
    <row r="9" customHeight="0" bestFit="1" ht="20">
      <c r="A9" s="5" t="inlineStr">
        <is>
          <r>
            <t xml:space="preserve">3.1</t>
          </r>
        </is>
      </c>
      <c r="B9" s="6" t="inlineStr">
        <is>
          <r>
            <t xml:space="preserve">97650</t>
          </r>
        </is>
      </c>
      <c r="C9" s="6" t="inlineStr">
        <is>
          <r>
            <t xml:space="preserve">SINAPI</t>
          </r>
        </is>
      </c>
      <c r="D9" s="5" t="inlineStr">
        <is>
          <r>
            <t xml:space="preserve">REMOÇÃO DE TRAMA DE MADEIRA PARA COBERTURA, DE FORMA MANUAL, SEM REAPROVEITAMENTO. AF_09/2023</t>
          </r>
        </is>
      </c>
      <c r="E9" s="6" t="inlineStr">
        <is>
          <r>
            <t xml:space="preserve">M2</t>
          </r>
        </is>
      </c>
      <c r="F9" s="7" t="n">
        <v>117.81</v>
      </c>
      <c r="G9" s="8" t="n">
        <v>8.54</v>
      </c>
      <c r="H9" s="7" t="n">
        <v>22.12</v>
      </c>
      <c r="I9" s="8" t="n">
        <f>ROUND(G9 * ROUND(1 + (H9/100),4),2)</f>
        <v>10.43</v>
      </c>
      <c r="J9" s="8" t="n">
        <f>ROUND(ROUND(F9,2)*ROUND(I9,2),2)</f>
        <v>1228.76</v>
      </c>
    </row>
    <row r="10" customHeight="0" bestFit="1" ht="20">
      <c r="A10" s="5" t="inlineStr">
        <is>
          <r>
            <t xml:space="preserve">3.2</t>
          </r>
        </is>
      </c>
      <c r="B10" s="6" t="inlineStr">
        <is>
          <r>
            <t xml:space="preserve">97647</t>
          </r>
        </is>
      </c>
      <c r="C10" s="6" t="inlineStr">
        <is>
          <r>
            <t xml:space="preserve">SINAPI</t>
          </r>
        </is>
      </c>
      <c r="D10" s="5" t="inlineStr">
        <is>
          <r>
            <t xml:space="preserve">REMOÇÃO DE TELHAS DE FIBROCIMENTO METÁLICA E CERÂMICA, DE FORMA MANUAL, SEM REAPROVEITAMENTO. AF_09/2023</t>
          </r>
        </is>
      </c>
      <c r="E10" s="6" t="inlineStr">
        <is>
          <r>
            <t xml:space="preserve">M2</t>
          </r>
        </is>
      </c>
      <c r="F10" s="7" t="n">
        <v>117.81</v>
      </c>
      <c r="G10" s="8" t="n">
        <v>3.95</v>
      </c>
      <c r="H10" s="7" t="n">
        <v>22.12</v>
      </c>
      <c r="I10" s="8" t="n">
        <f>ROUND(G10 * ROUND(1 + (H10/100),4),2)</f>
        <v>4.82</v>
      </c>
      <c r="J10" s="8" t="n">
        <f>ROUND(ROUND(F10,2)*ROUND(I10,2),2)</f>
        <v>567.84</v>
      </c>
    </row>
    <row r="11" customHeight="0" bestFit="1" ht="20">
      <c r="A11" s="5" t="inlineStr">
        <is>
          <r>
            <t xml:space="preserve">3.3</t>
          </r>
        </is>
      </c>
      <c r="B11" s="6" t="inlineStr">
        <is>
          <r>
            <t xml:space="preserve">97640</t>
          </r>
        </is>
      </c>
      <c r="C11" s="6" t="inlineStr">
        <is>
          <r>
            <t xml:space="preserve">SINAPI</t>
          </r>
        </is>
      </c>
      <c r="D11" s="5" t="inlineStr">
        <is>
          <r>
            <t xml:space="preserve">REMOÇÃO DE FORROS DE DRYWALL, PVC E FIBROMINERAL, DE FORMA MANUAL, SEM REAPROVEITAMENTO. AF_09/2023</t>
          </r>
        </is>
      </c>
      <c r="E11" s="6" t="inlineStr">
        <is>
          <r>
            <t xml:space="preserve">M2</t>
          </r>
        </is>
      </c>
      <c r="F11" s="7" t="n">
        <v>96.26</v>
      </c>
      <c r="G11" s="8" t="n">
        <v>2.06</v>
      </c>
      <c r="H11" s="7" t="n">
        <v>22.12</v>
      </c>
      <c r="I11" s="8" t="n">
        <f>ROUND(G11 * ROUND(1 + (H11/100),4),2)</f>
        <v>2.52</v>
      </c>
      <c r="J11" s="8" t="n">
        <f>ROUND(ROUND(F11,2)*ROUND(I11,2),2)</f>
        <v>242.58</v>
      </c>
    </row>
    <row r="12" customHeight="0" bestFit="1" ht="20">
      <c r="A12" s="5" t="inlineStr">
        <is>
          <r>
            <t xml:space="preserve">3.4</t>
          </r>
        </is>
      </c>
      <c r="B12" s="6" t="inlineStr">
        <is>
          <r>
            <t xml:space="preserve">97660</t>
          </r>
        </is>
      </c>
      <c r="C12" s="6" t="inlineStr">
        <is>
          <r>
            <t xml:space="preserve">SINAPI</t>
          </r>
        </is>
      </c>
      <c r="D12" s="5" t="inlineStr">
        <is>
          <r>
            <t xml:space="preserve">REMOÇÃO DE INTERRUPTORES/TOMADAS ELÉTRICAS, DE FORMA MANUAL, SEM REAPROVEITAMENTO. AF_09/2023</t>
          </r>
        </is>
      </c>
      <c r="E12" s="6" t="inlineStr">
        <is>
          <r>
            <t xml:space="preserve">UN</t>
          </r>
        </is>
      </c>
      <c r="F12" s="7" t="n">
        <v>14.0</v>
      </c>
      <c r="G12" s="8" t="n">
        <v>0.73</v>
      </c>
      <c r="H12" s="7" t="n">
        <v>22.12</v>
      </c>
      <c r="I12" s="8" t="n">
        <f>ROUND(G12 * ROUND(1 + (H12/100),4),2)</f>
        <v>0.89</v>
      </c>
      <c r="J12" s="8" t="n">
        <f>ROUND(ROUND(F12,2)*ROUND(I12,2),2)</f>
        <v>12.46</v>
      </c>
    </row>
    <row r="13" customHeight="0" bestFit="1" ht="20">
      <c r="A13" s="5" t="inlineStr">
        <is>
          <r>
            <t xml:space="preserve">3.5</t>
          </r>
        </is>
      </c>
      <c r="B13" s="6" t="inlineStr">
        <is>
          <r>
            <t xml:space="preserve">97665</t>
          </r>
        </is>
      </c>
      <c r="C13" s="6" t="inlineStr">
        <is>
          <r>
            <t xml:space="preserve">SINAPI</t>
          </r>
        </is>
      </c>
      <c r="D13" s="5" t="inlineStr">
        <is>
          <r>
            <t xml:space="preserve">REMOÇÃO DE LUMINÁRIAS, DE FORMA MANUAL, SEM REAPROVEITAMENTO. AF_09/2023</t>
          </r>
        </is>
      </c>
      <c r="E13" s="6" t="inlineStr">
        <is>
          <r>
            <t xml:space="preserve">UN</t>
          </r>
        </is>
      </c>
      <c r="F13" s="7" t="n">
        <v>9.0</v>
      </c>
      <c r="G13" s="8" t="n">
        <v>2.0</v>
      </c>
      <c r="H13" s="7" t="n">
        <v>22.12</v>
      </c>
      <c r="I13" s="8" t="n">
        <f>ROUND(G13 * ROUND(1 + (H13/100),4),2)</f>
        <v>2.44</v>
      </c>
      <c r="J13" s="8" t="n">
        <f>ROUND(ROUND(F13,2)*ROUND(I13,2),2)</f>
        <v>21.96</v>
      </c>
    </row>
    <row r="14" customHeight="0" bestFit="1" ht="28">
      <c r="A14" s="5" t="inlineStr">
        <is>
          <r>
            <t xml:space="preserve">3.6</t>
          </r>
        </is>
      </c>
      <c r="B14" s="6" t="inlineStr">
        <is>
          <r>
            <t xml:space="preserve">CP-19322-PMSLM</t>
          </r>
        </is>
      </c>
      <c r="C14" s="6" t="inlineStr">
        <is>
          <r>
            <t xml:space="preserve">Composições Próprias</t>
          </r>
        </is>
      </c>
      <c r="D14" s="5" t="inlineStr">
        <is>
          <r>
            <t xml:space="preserve">CARGA MECANIZADA (COM A PÁ FRONTAL DA RETROESCAVADEIRA) EM CAMINHÃO BASCULANTE CAP. 10M³ - MATERIAL DE 1ª CATEGORIA (FONTE: SANEAGO - GO - 19322)</t>
          </r>
        </is>
      </c>
      <c r="E14" s="6" t="inlineStr">
        <is>
          <r>
            <t xml:space="preserve">M3</t>
          </r>
        </is>
      </c>
      <c r="F14" s="7" t="n">
        <v>13.71</v>
      </c>
      <c r="G14" s="8" t="n">
        <v>5.65</v>
      </c>
      <c r="H14" s="7" t="n">
        <v>22.12</v>
      </c>
      <c r="I14" s="8" t="n">
        <f>ROUND(G14 * ROUND(1 + (H14/100),4),2)</f>
        <v>6.9</v>
      </c>
      <c r="J14" s="8" t="n">
        <f>ROUND(ROUND(F14,2)*ROUND(I14,2),2)</f>
        <v>94.6</v>
      </c>
    </row>
    <row r="15" customHeight="0" bestFit="1" ht="20">
      <c r="A15" s="5" t="inlineStr">
        <is>
          <r>
            <t xml:space="preserve">3.7</t>
          </r>
        </is>
      </c>
      <c r="B15" s="6" t="inlineStr">
        <is>
          <r>
            <t xml:space="preserve">95875</t>
          </r>
        </is>
      </c>
      <c r="C15" s="6" t="inlineStr">
        <is>
          <r>
            <t xml:space="preserve">SINAPI</t>
          </r>
        </is>
      </c>
      <c r="D15" s="5" t="inlineStr">
        <is>
          <r>
            <t xml:space="preserve">TRANSPORTE COM CAMINHÃO BASCULANTE DE 10 M³, EM VIA URBANA PAVIMENTADA, DMT ATÉ 30 KM (UNIDADE: M3XKM). AF_07/2020</t>
          </r>
        </is>
      </c>
      <c r="E15" s="6" t="inlineStr">
        <is>
          <r>
            <t xml:space="preserve">M3XKM</t>
          </r>
        </is>
      </c>
      <c r="F15" s="7" t="n">
        <v>205.6</v>
      </c>
      <c r="G15" s="8" t="n">
        <v>2.52</v>
      </c>
      <c r="H15" s="7" t="n">
        <v>22.12</v>
      </c>
      <c r="I15" s="8" t="n">
        <f>ROUND(G15 * ROUND(1 + (H15/100),4),2)</f>
        <v>3.08</v>
      </c>
      <c r="J15" s="8" t="n">
        <f>ROUND(ROUND(F15,2)*ROUND(I15,2),2)</f>
        <v>633.25</v>
      </c>
    </row>
    <row r="16" customHeight="1" ht="20">
      <c r="A16" s="3" t="inlineStr">
        <is>
          <r>
            <t xml:space="preserve">4</t>
          </r>
        </is>
      </c>
      <c r="B16" s="3" t="inlineStr">
        <is>
          <r>
            <t xml:space="preserve">RETIRADA E ASSENTAMENTO DE DIVISÓRIAS</t>
          </r>
        </is>
      </c>
      <c r="C16" s="3" t="inlineStr"/>
      <c r="D16" s="3" t="inlineStr"/>
      <c r="E16" s="3" t="inlineStr"/>
      <c r="F16" s="3" t="inlineStr"/>
      <c r="G16" s="3" t="inlineStr">
        <f>ROUND(F17*G17,2)+ROUND(F18*G18,2)+ROUND(F19*G19,2)</f>
      </c>
      <c r="H16" s="3" t="inlineStr"/>
      <c r="I16" s="3" t="inlineStr"/>
      <c r="J16" s="4" t="n">
        <f>ROUND(SUM(J17:J19),2)</f>
        <v>10377.58</v>
      </c>
    </row>
    <row r="17" customHeight="0" bestFit="1" ht="20">
      <c r="A17" s="5" t="inlineStr">
        <is>
          <r>
            <t xml:space="preserve">4.1</t>
          </r>
        </is>
      </c>
      <c r="B17" s="6" t="inlineStr">
        <is>
          <r>
            <t xml:space="preserve">CP-S12631-70051337 - PMSLM</t>
          </r>
        </is>
      </c>
      <c r="C17" s="6" t="inlineStr">
        <is>
          <r>
            <t xml:space="preserve">Composições Próprias</t>
          </r>
        </is>
      </c>
      <c r="D17" s="5" t="inlineStr">
        <is>
          <r>
            <t xml:space="preserve">RETIRADA DE DIVISÓRIA TIPO NAVAL, DIVILUX OU SIMILAR (REF: 12631/ORSE)</t>
          </r>
        </is>
      </c>
      <c r="E17" s="6" t="inlineStr">
        <is>
          <r>
            <t xml:space="preserve">M2</t>
          </r>
        </is>
      </c>
      <c r="F17" s="7" t="n">
        <v>52.02</v>
      </c>
      <c r="G17" s="8" t="n">
        <v>34.08</v>
      </c>
      <c r="H17" s="7" t="n">
        <v>22.12</v>
      </c>
      <c r="I17" s="8" t="n">
        <f>ROUND(G17 * ROUND(1 + (H17/100),4),2)</f>
        <v>41.62</v>
      </c>
      <c r="J17" s="8" t="n">
        <f>ROUND(ROUND(F17,2)*ROUND(I17,2),2)</f>
        <v>2165.07</v>
      </c>
    </row>
    <row r="18" customHeight="0" bestFit="1" ht="20">
      <c r="A18" s="5" t="inlineStr">
        <is>
          <r>
            <t xml:space="preserve">4.2</t>
          </r>
        </is>
      </c>
      <c r="B18" s="6" t="inlineStr">
        <is>
          <r>
            <t xml:space="preserve">CP-S00180-28549900 - PMSLM</t>
          </r>
        </is>
      </c>
      <c r="C18" s="6" t="inlineStr">
        <is>
          <r>
            <t xml:space="preserve">Composições Próprias</t>
          </r>
        </is>
      </c>
      <c r="D18" s="5" t="inlineStr">
        <is>
          <r>
            <t xml:space="preserve">ASSENTAMENTO DE DIVISÓRIAS (REF: 00180/ORSE)</t>
          </r>
        </is>
      </c>
      <c r="E18" s="6" t="inlineStr">
        <is>
          <r>
            <t xml:space="preserve">M2</t>
          </r>
        </is>
      </c>
      <c r="F18" s="7" t="n">
        <v>52.02</v>
      </c>
      <c r="G18" s="8" t="n">
        <v>128.26</v>
      </c>
      <c r="H18" s="7" t="n">
        <v>22.12</v>
      </c>
      <c r="I18" s="8" t="n">
        <f>ROUND(G18 * ROUND(1 + (H18/100),4),2)</f>
        <v>156.63</v>
      </c>
      <c r="J18" s="8" t="n">
        <f>ROUND(ROUND(F18,2)*ROUND(I18,2),2)</f>
        <v>8147.89</v>
      </c>
    </row>
    <row r="19" customHeight="0" bestFit="1" ht="20">
      <c r="A19" s="5" t="inlineStr">
        <is>
          <r>
            <t xml:space="preserve">4.3</t>
          </r>
        </is>
      </c>
      <c r="B19" s="6" t="inlineStr">
        <is>
          <r>
            <t xml:space="preserve">CP-S09253-66676497 - PMSLM</t>
          </r>
        </is>
      </c>
      <c r="C19" s="6" t="inlineStr">
        <is>
          <r>
            <t xml:space="preserve">Composições Próprias</t>
          </r>
        </is>
      </c>
      <c r="D19" s="5" t="inlineStr">
        <is>
          <r>
            <t xml:space="preserve">ASSENTAMENTO DE PORTA PARA DIVISÓRIA (REF: 09253/ORSE)</t>
          </r>
        </is>
      </c>
      <c r="E19" s="6" t="inlineStr">
        <is>
          <r>
            <t xml:space="preserve">UN</t>
          </r>
        </is>
      </c>
      <c r="F19" s="7" t="n">
        <v>3.0</v>
      </c>
      <c r="G19" s="8" t="n">
        <v>17.64</v>
      </c>
      <c r="H19" s="7" t="n">
        <v>22.12</v>
      </c>
      <c r="I19" s="8" t="n">
        <f>ROUND(G19 * ROUND(1 + (H19/100),4),2)</f>
        <v>21.54</v>
      </c>
      <c r="J19" s="8" t="n">
        <f>ROUND(ROUND(F19,2)*ROUND(I19,2),2)</f>
        <v>64.62</v>
      </c>
    </row>
    <row r="20" customHeight="1" ht="20">
      <c r="A20" s="3" t="inlineStr">
        <is>
          <r>
            <t xml:space="preserve">5</t>
          </r>
        </is>
      </c>
      <c r="B20" s="3" t="inlineStr">
        <is>
          <r>
            <t xml:space="preserve">COBERTA</t>
          </r>
        </is>
      </c>
      <c r="C20" s="3" t="inlineStr"/>
      <c r="D20" s="3" t="inlineStr"/>
      <c r="E20" s="3" t="inlineStr"/>
      <c r="F20" s="3" t="inlineStr"/>
      <c r="G20" s="3" t="inlineStr">
        <f>ROUND(F21*G21,2)+ROUND(F22*G22,2)+ROUND(F23*G23,2)+ROUND(F24*G24,2)</f>
      </c>
      <c r="H20" s="3" t="inlineStr"/>
      <c r="I20" s="3" t="inlineStr"/>
      <c r="J20" s="4" t="n">
        <f>ROUND(SUM(J21:J24),2)</f>
        <v>26117.27</v>
      </c>
    </row>
    <row r="21" customHeight="0" bestFit="1" ht="28">
      <c r="A21" s="5" t="inlineStr">
        <is>
          <r>
            <t xml:space="preserve">5.1</t>
          </r>
        </is>
      </c>
      <c r="B21" s="6" t="inlineStr">
        <is>
          <r>
            <t xml:space="preserve">92543</t>
          </r>
        </is>
      </c>
      <c r="C21" s="6" t="inlineStr">
        <is>
          <r>
            <t xml:space="preserve">SINAPI</t>
          </r>
        </is>
      </c>
      <c r="D21" s="5" t="inlineStr">
        <is>
          <r>
            <t xml:space="preserve">TRAMA DE MADEIRA COMPOSTA POR TERÇAS PARA TELHADOS DE ATÉ 2 ÁGUAS PARA TELHA ONDULADA DE FIBROCIMENTO, METÁLICA, PLÁSTICA OU TERMOACÚSTICA, INCLUSO TRANSPORTE VERTICAL. AF_10/2025</t>
          </r>
        </is>
      </c>
      <c r="E21" s="6" t="inlineStr">
        <is>
          <r>
            <t xml:space="preserve">M2</t>
          </r>
        </is>
      </c>
      <c r="F21" s="7" t="n">
        <v>117.81</v>
      </c>
      <c r="G21" s="8" t="n">
        <v>28.52</v>
      </c>
      <c r="H21" s="7" t="n">
        <v>22.12</v>
      </c>
      <c r="I21" s="8" t="n">
        <f>ROUND(G21 * ROUND(1 + (H21/100),4),2)</f>
        <v>34.83</v>
      </c>
      <c r="J21" s="8" t="n">
        <f>ROUND(ROUND(F21,2)*ROUND(I21,2),2)</f>
        <v>4103.32</v>
      </c>
    </row>
    <row r="22" customHeight="0" bestFit="1" ht="28">
      <c r="A22" s="5" t="inlineStr">
        <is>
          <r>
            <t xml:space="preserve">5.2</t>
          </r>
        </is>
      </c>
      <c r="B22" s="6" t="inlineStr">
        <is>
          <r>
            <t xml:space="preserve">92559</t>
          </r>
        </is>
      </c>
      <c r="C22" s="6" t="inlineStr">
        <is>
          <r>
            <t xml:space="preserve">SINAPI</t>
          </r>
        </is>
      </c>
      <c r="D22" s="5" t="inlineStr">
        <is>
          <r>
            <t xml:space="preserve">FABRICAÇÃO E INSTALAÇÃO DE TESOURA INTEIRA EM MADEIRA NÃO APARELHADA, VÃO DE 7 M, PARA TELHA ONDULADA DE FIBROCIMENTO, METÁLICA, PLÁSTICA OU TERMOACÚSTICA, INCLUSO IÇAMENTO. AF_10/2025</t>
          </r>
        </is>
      </c>
      <c r="E22" s="6" t="inlineStr">
        <is>
          <r>
            <t xml:space="preserve">UN</t>
          </r>
        </is>
      </c>
      <c r="F22" s="7" t="n">
        <v>4.0</v>
      </c>
      <c r="G22" s="8" t="n">
        <v>2040.11</v>
      </c>
      <c r="H22" s="7" t="n">
        <v>22.12</v>
      </c>
      <c r="I22" s="8" t="n">
        <f>ROUND(G22 * ROUND(1 + (H22/100),4),2)</f>
        <v>2491.38</v>
      </c>
      <c r="J22" s="8" t="n">
        <f>ROUND(ROUND(F22,2)*ROUND(I22,2),2)</f>
        <v>9965.52</v>
      </c>
    </row>
    <row r="23" customHeight="0" bestFit="1" ht="28">
      <c r="A23" s="5" t="inlineStr">
        <is>
          <r>
            <t xml:space="preserve">5.3</t>
          </r>
        </is>
      </c>
      <c r="B23" s="6" t="inlineStr">
        <is>
          <r>
            <t xml:space="preserve">94210</t>
          </r>
        </is>
      </c>
      <c r="C23" s="6" t="inlineStr">
        <is>
          <r>
            <t xml:space="preserve">SINAPI</t>
          </r>
        </is>
      </c>
      <c r="D23" s="5" t="inlineStr">
        <is>
          <r>
            <t xml:space="preserve">TELHAMENTO COM TELHA ONDULADA DE FIBROCIMENTO E = 6 MM, COM RECOBRIMENTO LATERAL DE 1 1/4 DE ONDA PARA TELHADO COM INCLINAÇÃO MÁXIMA DE 10°, COM ATÉ 2 ÁGUAS, INCLUSO IÇAMENTO. AF_07/2019</t>
          </r>
        </is>
      </c>
      <c r="E23" s="6" t="inlineStr">
        <is>
          <r>
            <t xml:space="preserve">M2</t>
          </r>
        </is>
      </c>
      <c r="F23" s="7" t="n">
        <v>117.81</v>
      </c>
      <c r="G23" s="8" t="n">
        <v>59.1</v>
      </c>
      <c r="H23" s="7" t="n">
        <v>22.12</v>
      </c>
      <c r="I23" s="8" t="n">
        <f>ROUND(G23 * ROUND(1 + (H23/100),4),2)</f>
        <v>72.17</v>
      </c>
      <c r="J23" s="8" t="n">
        <f>ROUND(ROUND(F23,2)*ROUND(I23,2),2)</f>
        <v>8502.35</v>
      </c>
    </row>
    <row r="24" customHeight="0" bestFit="1" ht="20">
      <c r="A24" s="5" t="inlineStr">
        <is>
          <r>
            <t xml:space="preserve">5.4</t>
          </r>
        </is>
      </c>
      <c r="B24" s="6" t="inlineStr">
        <is>
          <r>
            <t xml:space="preserve">102234</t>
          </r>
        </is>
      </c>
      <c r="C24" s="6" t="inlineStr">
        <is>
          <r>
            <t xml:space="preserve">SINAPI</t>
          </r>
        </is>
      </c>
      <c r="D24" s="5" t="inlineStr">
        <is>
          <r>
            <t xml:space="preserve">PINTURA IMUNIZANTE PARA MADEIRA, 2 DEMÃOS. AF_01/2021</t>
          </r>
        </is>
      </c>
      <c r="E24" s="6" t="inlineStr">
        <is>
          <r>
            <t xml:space="preserve">M2</t>
          </r>
        </is>
      </c>
      <c r="F24" s="7" t="n">
        <v>117.81</v>
      </c>
      <c r="G24" s="8" t="n">
        <v>24.65</v>
      </c>
      <c r="H24" s="7" t="n">
        <v>22.12</v>
      </c>
      <c r="I24" s="8" t="n">
        <f>ROUND(G24 * ROUND(1 + (H24/100),4),2)</f>
        <v>30.1</v>
      </c>
      <c r="J24" s="8" t="n">
        <f>ROUND(ROUND(F24,2)*ROUND(I24,2),2)</f>
        <v>3546.08</v>
      </c>
    </row>
    <row r="25" customHeight="1" ht="20">
      <c r="A25" s="3" t="inlineStr">
        <is>
          <r>
            <t xml:space="preserve">6</t>
          </r>
        </is>
      </c>
      <c r="B25" s="3" t="inlineStr">
        <is>
          <r>
            <t xml:space="preserve">FORRO</t>
          </r>
        </is>
      </c>
      <c r="C25" s="3" t="inlineStr"/>
      <c r="D25" s="3" t="inlineStr"/>
      <c r="E25" s="3" t="inlineStr"/>
      <c r="F25" s="3" t="inlineStr"/>
      <c r="G25" s="3" t="inlineStr">
        <f>ROUND(F26*G26,2)</f>
      </c>
      <c r="H25" s="3" t="inlineStr"/>
      <c r="I25" s="3" t="inlineStr"/>
      <c r="J25" s="4" t="n">
        <f>ROUND(SUM(J26:J26),2)</f>
        <v>6647.15</v>
      </c>
    </row>
    <row r="26" customHeight="0" bestFit="1" ht="20">
      <c r="A26" s="5" t="inlineStr">
        <is>
          <r>
            <t xml:space="preserve">6.1</t>
          </r>
        </is>
      </c>
      <c r="B26" s="6" t="inlineStr">
        <is>
          <r>
            <t xml:space="preserve">96116</t>
          </r>
        </is>
      </c>
      <c r="C26" s="6" t="inlineStr">
        <is>
          <r>
            <t xml:space="preserve">SINAPI</t>
          </r>
        </is>
      </c>
      <c r="D26" s="5" t="inlineStr">
        <is>
          <r>
            <t xml:space="preserve">FORRO EM RÉGUAS DE PVC, FRISADO, PARA AMBIENTES COMERCIAIS, INCLUSIVE ESTRUTURA BIDIRECIONAL DE FIXAÇÃO. AF_08/2023_PS</t>
          </r>
        </is>
      </c>
      <c r="E26" s="6" t="inlineStr">
        <is>
          <r>
            <t xml:space="preserve">M2</t>
          </r>
        </is>
      </c>
      <c r="F26" s="7" t="n">
        <v>83.77</v>
      </c>
      <c r="G26" s="8" t="n">
        <v>64.98</v>
      </c>
      <c r="H26" s="7" t="n">
        <v>22.12</v>
      </c>
      <c r="I26" s="8" t="n">
        <f>ROUND(G26 * ROUND(1 + (H26/100),4),2)</f>
        <v>79.35</v>
      </c>
      <c r="J26" s="8" t="n">
        <f>ROUND(ROUND(F26,2)*ROUND(I26,2),2)</f>
        <v>6647.15</v>
      </c>
    </row>
    <row r="27" customHeight="1" ht="20">
      <c r="A27" s="3" t="inlineStr">
        <is>
          <r>
            <t xml:space="preserve">7</t>
          </r>
        </is>
      </c>
      <c r="B27" s="3" t="inlineStr">
        <is>
          <r>
            <t xml:space="preserve">PISO</t>
          </r>
        </is>
      </c>
      <c r="C27" s="3" t="inlineStr"/>
      <c r="D27" s="3" t="inlineStr"/>
      <c r="E27" s="3" t="inlineStr"/>
      <c r="F27" s="3" t="inlineStr"/>
      <c r="G27" s="3" t="inlineStr">
        <f>ROUND(F28*G28,2)+ROUND(F29*G29,2)</f>
      </c>
      <c r="H27" s="3" t="inlineStr"/>
      <c r="I27" s="3" t="inlineStr"/>
      <c r="J27" s="4" t="n">
        <f>ROUND(SUM(J28:J29),2)</f>
        <v>6536.58</v>
      </c>
    </row>
    <row r="28" customHeight="0" bestFit="1" ht="28">
      <c r="A28" s="5" t="inlineStr">
        <is>
          <r>
            <t xml:space="preserve">7.1</t>
          </r>
        </is>
      </c>
      <c r="B28" s="6" t="inlineStr">
        <is>
          <r>
            <t xml:space="preserve">CP-87257-PMSLM</t>
          </r>
        </is>
      </c>
      <c r="C28" s="6" t="inlineStr">
        <is>
          <r>
            <t xml:space="preserve">Composições Próprias</t>
          </r>
        </is>
      </c>
      <c r="D28" s="5" t="inlineStr">
        <is>
          <r>
            <t xml:space="preserve">REVESTIMENTO CERÂMICO PARA PISO COM PLACAS TIPO ESMALTADA EXTRA DE DIMENSÕES 60X60 CM APLICADA PISO SOBRE PISO, EM AMBIENTES DE ÁREA MAIOR QUE 10 M2. AF_02/2023_PE</t>
          </r>
        </is>
      </c>
      <c r="E28" s="6" t="inlineStr">
        <is>
          <r>
            <t xml:space="preserve">M2</t>
          </r>
        </is>
      </c>
      <c r="F28" s="7" t="n">
        <v>58.93</v>
      </c>
      <c r="G28" s="8" t="n">
        <v>84.15</v>
      </c>
      <c r="H28" s="7" t="n">
        <v>22.12</v>
      </c>
      <c r="I28" s="8" t="n">
        <f>ROUND(G28 * ROUND(1 + (H28/100),4),2)</f>
        <v>102.76</v>
      </c>
      <c r="J28" s="8" t="n">
        <f>ROUND(ROUND(F28,2)*ROUND(I28,2),2)</f>
        <v>6055.65</v>
      </c>
    </row>
    <row r="29" customHeight="0" bestFit="1" ht="20">
      <c r="A29" s="5" t="inlineStr">
        <is>
          <r>
            <t xml:space="preserve">7.2</t>
          </r>
        </is>
      </c>
      <c r="B29" s="6" t="inlineStr">
        <is>
          <r>
            <t xml:space="preserve">88650</t>
          </r>
        </is>
      </c>
      <c r="C29" s="6" t="inlineStr">
        <is>
          <r>
            <t xml:space="preserve">SINAPI</t>
          </r>
        </is>
      </c>
      <c r="D29" s="5" t="inlineStr">
        <is>
          <r>
            <t xml:space="preserve">RODAPÉ CERÂMICO DE 7CM DE ALTURA COM PLACAS TIPO ESMALTADA DE DIMENSÕES 60X60CM. AF_02/2023</t>
          </r>
        </is>
      </c>
      <c r="E29" s="6" t="inlineStr">
        <is>
          <r>
            <t xml:space="preserve">M</t>
          </r>
        </is>
      </c>
      <c r="F29" s="7" t="n">
        <v>31.64</v>
      </c>
      <c r="G29" s="8" t="n">
        <v>12.45</v>
      </c>
      <c r="H29" s="7" t="n">
        <v>22.12</v>
      </c>
      <c r="I29" s="8" t="n">
        <f>ROUND(G29 * ROUND(1 + (H29/100),4),2)</f>
        <v>15.2</v>
      </c>
      <c r="J29" s="8" t="n">
        <f>ROUND(ROUND(F29,2)*ROUND(I29,2),2)</f>
        <v>480.93</v>
      </c>
    </row>
    <row r="30" customHeight="1" ht="20">
      <c r="A30" s="3" t="inlineStr">
        <is>
          <r>
            <t xml:space="preserve">8</t>
          </r>
        </is>
      </c>
      <c r="B30" s="3" t="inlineStr">
        <is>
          <r>
            <t xml:space="preserve">INSTALAÇÕES ELÉTRICAS</t>
          </r>
        </is>
      </c>
      <c r="C30" s="3" t="inlineStr"/>
      <c r="D30" s="3" t="inlineStr"/>
      <c r="E30" s="3" t="inlineStr"/>
      <c r="F30" s="3" t="inlineStr"/>
      <c r="G30" s="3" t="inlineStr">
        <f>ROUND(F31*G31,2)+ROUND(F32*G32,2)+ROUND(F33*G33,2)+ROUND(F34*G34,2)+ROUND(F35*G35,2)+ROUND(F36*G36,2)+ROUND(F37*G37,2)+ROUND(F38*G38,2)+ROUND(F39*G39,2)+ROUND(F40*G40,2)+ROUND(F41*G41,2)+ROUND(F42*G42,2)+ROUND(F43*G43,2)+ROUND(F44*G44,2)+ROUND(F45*G45,2)+ROUND(F46*G46,2)+ROUND(F47*G47,2)+ROUND(F48*G48,2)+ROUND(F49*G49,2)+ROUND(F50*G50,2)+ROUND(F51*G51,2)+ROUND(F52*G52,2)+ROUND(F53*G53,2)+ROUND(F54*G54,2)+ROUND(F55*G55,2)+ROUND(F56*G56,2)+ROUND(F57*G57,2)+ROUND(F58*G58,2)+ROUND(F59*G59,2)+ROUND(F60*G60,2)+ROUND(F61*G61,2)+ROUND(F62*G62,2)+ROUND(F63*G63,2)+ROUND(F64*G64,2)+ROUND(F65*G65,2)+ROUND(F66*G66,2)</f>
      </c>
      <c r="H30" s="3" t="inlineStr"/>
      <c r="I30" s="3" t="inlineStr"/>
      <c r="J30" s="4" t="n">
        <f>ROUND(SUM(J31:J66),2)</f>
        <v>19087.65</v>
      </c>
    </row>
    <row r="31" customHeight="0" bestFit="1" ht="20">
      <c r="A31" s="5" t="inlineStr">
        <is>
          <r>
            <t xml:space="preserve">8.1</t>
          </r>
        </is>
      </c>
      <c r="B31" s="6" t="inlineStr">
        <is>
          <r>
            <t xml:space="preserve">91924</t>
          </r>
        </is>
      </c>
      <c r="C31" s="6" t="inlineStr">
        <is>
          <r>
            <t xml:space="preserve">SINAPI</t>
          </r>
        </is>
      </c>
      <c r="D31" s="5" t="inlineStr">
        <is>
          <r>
            <t xml:space="preserve">CABO DE COBRE FLEXÍVEL ISOLADO, 1,5 MM², ANTI-CHAMA 450/750 V, PARA CIRCUITOS TERMINAIS - FORNECIMENTO E INSTALAÇÃO. AF_03/2023</t>
          </r>
        </is>
      </c>
      <c r="E31" s="6" t="inlineStr">
        <is>
          <r>
            <t xml:space="preserve">M</t>
          </r>
        </is>
      </c>
      <c r="F31" s="7" t="n">
        <v>202.9</v>
      </c>
      <c r="G31" s="8" t="n">
        <v>3.22</v>
      </c>
      <c r="H31" s="7" t="n">
        <v>22.12</v>
      </c>
      <c r="I31" s="8" t="n">
        <f>ROUND(G31 * ROUND(1 + (H31/100),4),2)</f>
        <v>3.93</v>
      </c>
      <c r="J31" s="8" t="n">
        <f>ROUND(ROUND(F31,2)*ROUND(I31,2),2)</f>
        <v>797.4</v>
      </c>
    </row>
    <row r="32" customHeight="0" bestFit="1" ht="20">
      <c r="A32" s="5" t="inlineStr">
        <is>
          <r>
            <t xml:space="preserve">8.2</t>
          </r>
        </is>
      </c>
      <c r="B32" s="6" t="inlineStr">
        <is>
          <r>
            <t xml:space="preserve">91926</t>
          </r>
        </is>
      </c>
      <c r="C32" s="6" t="inlineStr">
        <is>
          <r>
            <t xml:space="preserve">SINAPI</t>
          </r>
        </is>
      </c>
      <c r="D32" s="5" t="inlineStr">
        <is>
          <r>
            <t xml:space="preserve">CABO DE COBRE FLEXÍVEL ISOLADO, 2,5 MM², ANTI-CHAMA 450/750 V, PARA CIRCUITOS TERMINAIS - FORNECIMENTO E INSTALAÇÃO. AF_03/2023</t>
          </r>
        </is>
      </c>
      <c r="E32" s="6" t="inlineStr">
        <is>
          <r>
            <t xml:space="preserve">M</t>
          </r>
        </is>
      </c>
      <c r="F32" s="7" t="n">
        <v>333.4</v>
      </c>
      <c r="G32" s="8" t="n">
        <v>4.67</v>
      </c>
      <c r="H32" s="7" t="n">
        <v>22.12</v>
      </c>
      <c r="I32" s="8" t="n">
        <f>ROUND(G32 * ROUND(1 + (H32/100),4),2)</f>
        <v>5.7</v>
      </c>
      <c r="J32" s="8" t="n">
        <f>ROUND(ROUND(F32,2)*ROUND(I32,2),2)</f>
        <v>1900.38</v>
      </c>
    </row>
    <row r="33" customHeight="0" bestFit="1" ht="20">
      <c r="A33" s="5" t="inlineStr">
        <is>
          <r>
            <t xml:space="preserve">8.3</t>
          </r>
        </is>
      </c>
      <c r="B33" s="6" t="inlineStr">
        <is>
          <r>
            <t xml:space="preserve">91928</t>
          </r>
        </is>
      </c>
      <c r="C33" s="6" t="inlineStr">
        <is>
          <r>
            <t xml:space="preserve">SINAPI</t>
          </r>
        </is>
      </c>
      <c r="D33" s="5" t="inlineStr">
        <is>
          <r>
            <t xml:space="preserve">CABO DE COBRE FLEXÍVEL ISOLADO, 4 MM², ANTI-CHAMA 450/750 V, PARA CIRCUITOS TERMINAIS - FORNECIMENTO E INSTALAÇÃO. AF_03/2023</t>
          </r>
        </is>
      </c>
      <c r="E33" s="6" t="inlineStr">
        <is>
          <r>
            <t xml:space="preserve">M</t>
          </r>
        </is>
      </c>
      <c r="F33" s="7" t="n">
        <v>267.5</v>
      </c>
      <c r="G33" s="8" t="n">
        <v>7.19</v>
      </c>
      <c r="H33" s="7" t="n">
        <v>22.12</v>
      </c>
      <c r="I33" s="8" t="n">
        <f>ROUND(G33 * ROUND(1 + (H33/100),4),2)</f>
        <v>8.78</v>
      </c>
      <c r="J33" s="8" t="n">
        <f>ROUND(ROUND(F33,2)*ROUND(I33,2),2)</f>
        <v>2348.65</v>
      </c>
    </row>
    <row r="34" customHeight="0" bestFit="1" ht="20">
      <c r="A34" s="5" t="inlineStr">
        <is>
          <r>
            <t xml:space="preserve">8.4</t>
          </r>
        </is>
      </c>
      <c r="B34" s="6" t="inlineStr">
        <is>
          <r>
            <t xml:space="preserve">91930</t>
          </r>
        </is>
      </c>
      <c r="C34" s="6" t="inlineStr">
        <is>
          <r>
            <t xml:space="preserve">SINAPI</t>
          </r>
        </is>
      </c>
      <c r="D34" s="5" t="inlineStr">
        <is>
          <r>
            <t xml:space="preserve">CABO DE COBRE FLEXÍVEL ISOLADO, 6 MM², ANTI-CHAMA 450/750 V, PARA CIRCUITOS TERMINAIS - FORNECIMENTO E INSTALAÇÃO. AF_03/2023</t>
          </r>
        </is>
      </c>
      <c r="E34" s="6" t="inlineStr">
        <is>
          <r>
            <t xml:space="preserve">M</t>
          </r>
        </is>
      </c>
      <c r="F34" s="7" t="n">
        <v>19.75</v>
      </c>
      <c r="G34" s="8" t="n">
        <v>10.03</v>
      </c>
      <c r="H34" s="7" t="n">
        <v>22.12</v>
      </c>
      <c r="I34" s="8" t="n">
        <f>ROUND(G34 * ROUND(1 + (H34/100),4),2)</f>
        <v>12.25</v>
      </c>
      <c r="J34" s="8" t="n">
        <f>ROUND(ROUND(F34,2)*ROUND(I34,2),2)</f>
        <v>241.94</v>
      </c>
    </row>
    <row r="35" customHeight="0" bestFit="1" ht="20">
      <c r="A35" s="5" t="inlineStr">
        <is>
          <r>
            <t xml:space="preserve">8.5</t>
          </r>
        </is>
      </c>
      <c r="B35" s="6" t="inlineStr">
        <is>
          <r>
            <t xml:space="preserve">91932</t>
          </r>
        </is>
      </c>
      <c r="C35" s="6" t="inlineStr">
        <is>
          <r>
            <t xml:space="preserve">SINAPI</t>
          </r>
        </is>
      </c>
      <c r="D35" s="5" t="inlineStr">
        <is>
          <r>
            <t xml:space="preserve">CABO DE COBRE FLEXÍVEL ISOLADO, 10 MM², ANTI-CHAMA 450/750 V, PARA CIRCUITOS TERMINAIS - FORNECIMENTO E INSTALAÇÃO. AF_03/2023</t>
          </r>
        </is>
      </c>
      <c r="E35" s="6" t="inlineStr">
        <is>
          <r>
            <t xml:space="preserve">M</t>
          </r>
        </is>
      </c>
      <c r="F35" s="7" t="n">
        <v>31.6</v>
      </c>
      <c r="G35" s="8" t="n">
        <v>17.92</v>
      </c>
      <c r="H35" s="7" t="n">
        <v>22.12</v>
      </c>
      <c r="I35" s="8" t="n">
        <f>ROUND(G35 * ROUND(1 + (H35/100),4),2)</f>
        <v>21.88</v>
      </c>
      <c r="J35" s="8" t="n">
        <f>ROUND(ROUND(F35,2)*ROUND(I35,2),2)</f>
        <v>691.41</v>
      </c>
    </row>
    <row r="36" customHeight="0" bestFit="1" ht="20">
      <c r="A36" s="5" t="inlineStr">
        <is>
          <r>
            <t xml:space="preserve">8.6</t>
          </r>
        </is>
      </c>
      <c r="B36" s="6" t="inlineStr">
        <is>
          <r>
            <t xml:space="preserve">93672</t>
          </r>
        </is>
      </c>
      <c r="C36" s="6" t="inlineStr">
        <is>
          <r>
            <t xml:space="preserve">SINAPI</t>
          </r>
        </is>
      </c>
      <c r="D36" s="5" t="inlineStr">
        <is>
          <r>
            <t xml:space="preserve">DISJUNTOR TRIPOLAR TIPO DIN, CORRENTE NOMINAL DE 40A - FORNECIMENTO E INSTALAÇÃO. AF_07/2025</t>
          </r>
        </is>
      </c>
      <c r="E36" s="6" t="inlineStr">
        <is>
          <r>
            <t xml:space="preserve">UN</t>
          </r>
        </is>
      </c>
      <c r="F36" s="7" t="n">
        <v>1.0</v>
      </c>
      <c r="G36" s="8" t="n">
        <v>97.48</v>
      </c>
      <c r="H36" s="7" t="n">
        <v>22.12</v>
      </c>
      <c r="I36" s="8" t="n">
        <f>ROUND(G36 * ROUND(1 + (H36/100),4),2)</f>
        <v>119.04</v>
      </c>
      <c r="J36" s="8" t="n">
        <f>ROUND(ROUND(F36,2)*ROUND(I36,2),2)</f>
        <v>119.04</v>
      </c>
    </row>
    <row r="37" customHeight="0" bestFit="1" ht="20">
      <c r="A37" s="5" t="inlineStr">
        <is>
          <r>
            <t xml:space="preserve">8.7</t>
          </r>
        </is>
      </c>
      <c r="B37" s="6" t="inlineStr">
        <is>
          <r>
            <t xml:space="preserve">93653</t>
          </r>
        </is>
      </c>
      <c r="C37" s="6" t="inlineStr">
        <is>
          <r>
            <t xml:space="preserve">SINAPI</t>
          </r>
        </is>
      </c>
      <c r="D37" s="5" t="inlineStr">
        <is>
          <r>
            <t xml:space="preserve">DISJUNTOR MONOPOLAR TIPO DIN, CORRENTE NOMINAL DE 10A - FORNECIMENTO E INSTALAÇÃO. AF_07/2025</t>
          </r>
        </is>
      </c>
      <c r="E37" s="6" t="inlineStr">
        <is>
          <r>
            <t xml:space="preserve">UN</t>
          </r>
        </is>
      </c>
      <c r="F37" s="7" t="n">
        <v>2.0</v>
      </c>
      <c r="G37" s="8" t="n">
        <v>13.14</v>
      </c>
      <c r="H37" s="7" t="n">
        <v>22.12</v>
      </c>
      <c r="I37" s="8" t="n">
        <f>ROUND(G37 * ROUND(1 + (H37/100),4),2)</f>
        <v>16.05</v>
      </c>
      <c r="J37" s="8" t="n">
        <f>ROUND(ROUND(F37,2)*ROUND(I37,2),2)</f>
        <v>32.1</v>
      </c>
    </row>
    <row r="38" customHeight="0" bestFit="1" ht="20">
      <c r="A38" s="5" t="inlineStr">
        <is>
          <r>
            <t xml:space="preserve">8.8</t>
          </r>
        </is>
      </c>
      <c r="B38" s="6" t="inlineStr">
        <is>
          <r>
            <t xml:space="preserve">93654</t>
          </r>
        </is>
      </c>
      <c r="C38" s="6" t="inlineStr">
        <is>
          <r>
            <t xml:space="preserve">SINAPI</t>
          </r>
        </is>
      </c>
      <c r="D38" s="5" t="inlineStr">
        <is>
          <r>
            <t xml:space="preserve">DISJUNTOR MONOPOLAR TIPO DIN, CORRENTE NOMINAL DE 16A - FORNECIMENTO E INSTALAÇÃO. AF_07/2025</t>
          </r>
        </is>
      </c>
      <c r="E38" s="6" t="inlineStr">
        <is>
          <r>
            <t xml:space="preserve">UN</t>
          </r>
        </is>
      </c>
      <c r="F38" s="7" t="n">
        <v>10.0</v>
      </c>
      <c r="G38" s="8" t="n">
        <v>13.14</v>
      </c>
      <c r="H38" s="7" t="n">
        <v>22.12</v>
      </c>
      <c r="I38" s="8" t="n">
        <f>ROUND(G38 * ROUND(1 + (H38/100),4),2)</f>
        <v>16.05</v>
      </c>
      <c r="J38" s="8" t="n">
        <f>ROUND(ROUND(F38,2)*ROUND(I38,2),2)</f>
        <v>160.5</v>
      </c>
    </row>
    <row r="39" customHeight="0" bestFit="1" ht="20">
      <c r="A39" s="5" t="inlineStr">
        <is>
          <r>
            <t xml:space="preserve">8.9</t>
          </r>
        </is>
      </c>
      <c r="B39" s="6" t="inlineStr">
        <is>
          <r>
            <t xml:space="preserve">93671</t>
          </r>
        </is>
      </c>
      <c r="C39" s="6" t="inlineStr">
        <is>
          <r>
            <t xml:space="preserve">SINAPI</t>
          </r>
        </is>
      </c>
      <c r="D39" s="5" t="inlineStr">
        <is>
          <r>
            <t xml:space="preserve">DISJUNTOR TRIPOLAR TIPO DIN, CORRENTE NOMINAL DE 32A - FORNECIMENTO E INSTALAÇÃO. AF_07/2025</t>
          </r>
        </is>
      </c>
      <c r="E39" s="6" t="inlineStr">
        <is>
          <r>
            <t xml:space="preserve">UN</t>
          </r>
        </is>
      </c>
      <c r="F39" s="7" t="n">
        <v>1.0</v>
      </c>
      <c r="G39" s="8" t="n">
        <v>90.31</v>
      </c>
      <c r="H39" s="7" t="n">
        <v>22.12</v>
      </c>
      <c r="I39" s="8" t="n">
        <f>ROUND(G39 * ROUND(1 + (H39/100),4),2)</f>
        <v>110.29</v>
      </c>
      <c r="J39" s="8" t="n">
        <f>ROUND(ROUND(F39,2)*ROUND(I39,2),2)</f>
        <v>110.29</v>
      </c>
    </row>
    <row r="40" customHeight="0" bestFit="1" ht="20">
      <c r="A40" s="5" t="inlineStr">
        <is>
          <r>
            <t xml:space="preserve">8.10</t>
          </r>
        </is>
      </c>
      <c r="B40" s="6" t="inlineStr">
        <is>
          <r>
            <t xml:space="preserve">93674</t>
          </r>
        </is>
      </c>
      <c r="C40" s="6" t="inlineStr">
        <is>
          <r>
            <t xml:space="preserve">SINAPI</t>
          </r>
        </is>
      </c>
      <c r="D40" s="5" t="inlineStr">
        <is>
          <r>
            <t xml:space="preserve">DISJUNTOR BIPOLAR TIPO DR, CORRENTE NOMINAL DE 25A - FORNECIMENTO E INSTALAÇÃO. AF_07/2025</t>
          </r>
        </is>
      </c>
      <c r="E40" s="6" t="inlineStr">
        <is>
          <r>
            <t xml:space="preserve">UN</t>
          </r>
        </is>
      </c>
      <c r="F40" s="7" t="n">
        <v>1.0</v>
      </c>
      <c r="G40" s="8" t="n">
        <v>164.63</v>
      </c>
      <c r="H40" s="7" t="n">
        <v>22.12</v>
      </c>
      <c r="I40" s="8" t="n">
        <f>ROUND(G40 * ROUND(1 + (H40/100),4),2)</f>
        <v>201.05</v>
      </c>
      <c r="J40" s="8" t="n">
        <f>ROUND(ROUND(F40,2)*ROUND(I40,2),2)</f>
        <v>201.05</v>
      </c>
    </row>
    <row r="41" customHeight="0" bestFit="1" ht="20">
      <c r="A41" s="5" t="inlineStr">
        <is>
          <r>
            <t xml:space="preserve">8.11</t>
          </r>
        </is>
      </c>
      <c r="B41" s="6" t="inlineStr">
        <is>
          <r>
            <t xml:space="preserve">101946</t>
          </r>
        </is>
      </c>
      <c r="C41" s="6" t="inlineStr">
        <is>
          <r>
            <t xml:space="preserve">SINAPI</t>
          </r>
        </is>
      </c>
      <c r="D41" s="5" t="inlineStr">
        <is>
          <r>
            <t xml:space="preserve">QUADRO DE MEDIÇÃO GERAL DE ENERGIA PARA 1 MEDIDOR DE SOBREPOR - FORNECIMENTO E INSTALAÇÃO. AF_07/2025</t>
          </r>
        </is>
      </c>
      <c r="E41" s="6" t="inlineStr">
        <is>
          <r>
            <t xml:space="preserve">UN</t>
          </r>
        </is>
      </c>
      <c r="F41" s="7" t="n">
        <v>1.0</v>
      </c>
      <c r="G41" s="8" t="n">
        <v>145.36</v>
      </c>
      <c r="H41" s="7" t="n">
        <v>22.12</v>
      </c>
      <c r="I41" s="8" t="n">
        <f>ROUND(G41 * ROUND(1 + (H41/100),4),2)</f>
        <v>177.51</v>
      </c>
      <c r="J41" s="8" t="n">
        <f>ROUND(ROUND(F41,2)*ROUND(I41,2),2)</f>
        <v>177.51</v>
      </c>
    </row>
    <row r="42" customHeight="0" bestFit="1" ht="28">
      <c r="A42" s="5" t="inlineStr">
        <is>
          <r>
            <t xml:space="preserve">8.12</t>
          </r>
        </is>
      </c>
      <c r="B42" s="6" t="inlineStr">
        <is>
          <r>
            <t xml:space="preserve">CP-S12242-90083701 - PMSLM</t>
          </r>
        </is>
      </c>
      <c r="C42" s="6" t="inlineStr">
        <is>
          <r>
            <t xml:space="preserve">Composições Próprias</t>
          </r>
        </is>
      </c>
      <c r="D42" s="5" t="inlineStr">
        <is>
          <r>
            <t xml:space="preserve">QUADRO DE DISTRIBUIÇÃO DE SOBREPOR, EM RESINA TERMOPLÁSTICA, PARA ATÉ 36 DISJUNTORES, COM BARRAMENTO, PADRÃO DIN, EXCLUSIVE DISJUNTORES (REF: 12242/ORSE)</t>
          </r>
        </is>
      </c>
      <c r="E42" s="6" t="inlineStr">
        <is>
          <r>
            <t xml:space="preserve">UN</t>
          </r>
        </is>
      </c>
      <c r="F42" s="7" t="n">
        <v>1.0</v>
      </c>
      <c r="G42" s="8" t="n">
        <v>1004.72</v>
      </c>
      <c r="H42" s="7" t="n">
        <v>22.12</v>
      </c>
      <c r="I42" s="8" t="n">
        <f>ROUND(G42 * ROUND(1 + (H42/100),4),2)</f>
        <v>1226.96</v>
      </c>
      <c r="J42" s="8" t="n">
        <f>ROUND(ROUND(F42,2)*ROUND(I42,2),2)</f>
        <v>1226.96</v>
      </c>
    </row>
    <row r="43" customHeight="0" bestFit="1" ht="20">
      <c r="A43" s="5" t="inlineStr">
        <is>
          <r>
            <t xml:space="preserve">8.13</t>
          </r>
        </is>
      </c>
      <c r="B43" s="6" t="inlineStr">
        <is>
          <r>
            <t xml:space="preserve">96986</t>
          </r>
        </is>
      </c>
      <c r="C43" s="6" t="inlineStr">
        <is>
          <r>
            <t xml:space="preserve">SINAPI</t>
          </r>
        </is>
      </c>
      <c r="D43" s="5" t="inlineStr">
        <is>
          <r>
            <t xml:space="preserve">HASTE DE ATERRAMENTO, DIÂMETRO 3/4", COM 3 METROS - FORNECIMENTO E INSTALAÇÃO. AF_08/2023</t>
          </r>
        </is>
      </c>
      <c r="E43" s="6" t="inlineStr">
        <is>
          <r>
            <t xml:space="preserve">UN</t>
          </r>
        </is>
      </c>
      <c r="F43" s="7" t="n">
        <v>1.0</v>
      </c>
      <c r="G43" s="8" t="n">
        <v>162.53</v>
      </c>
      <c r="H43" s="7" t="n">
        <v>22.12</v>
      </c>
      <c r="I43" s="8" t="n">
        <f>ROUND(G43 * ROUND(1 + (H43/100),4),2)</f>
        <v>198.48</v>
      </c>
      <c r="J43" s="8" t="n">
        <f>ROUND(ROUND(F43,2)*ROUND(I43,2),2)</f>
        <v>198.48</v>
      </c>
    </row>
    <row r="44" customHeight="0" bestFit="1" ht="28">
      <c r="A44" s="5" t="inlineStr">
        <is>
          <r>
            <t xml:space="preserve">8.14</t>
          </r>
        </is>
      </c>
      <c r="B44" s="6" t="inlineStr">
        <is>
          <r>
            <t xml:space="preserve">104749</t>
          </r>
        </is>
      </c>
      <c r="C44" s="6" t="inlineStr">
        <is>
          <r>
            <t xml:space="preserve">SINAPI</t>
          </r>
        </is>
      </c>
      <c r="D44" s="5" t="inlineStr">
        <is>
          <r>
            <t xml:space="preserve">CONECTOR GRAMPO METÁLICO TIPO OLHAL, PARA SPDA, PARA HASTE DE ATERRAMENTO DE 3/4'' E CABOS DE 10 A 50 MM2 - FORNECIMENTO E INSTALAÇÃO. AF_08/2023</t>
          </r>
        </is>
      </c>
      <c r="E44" s="6" t="inlineStr">
        <is>
          <r>
            <t xml:space="preserve">UN</t>
          </r>
        </is>
      </c>
      <c r="F44" s="7" t="n">
        <v>1.0</v>
      </c>
      <c r="G44" s="8" t="n">
        <v>24.95</v>
      </c>
      <c r="H44" s="7" t="n">
        <v>22.12</v>
      </c>
      <c r="I44" s="8" t="n">
        <f>ROUND(G44 * ROUND(1 + (H44/100),4),2)</f>
        <v>30.47</v>
      </c>
      <c r="J44" s="8" t="n">
        <f>ROUND(ROUND(F44,2)*ROUND(I44,2),2)</f>
        <v>30.47</v>
      </c>
    </row>
    <row r="45" customHeight="0" bestFit="1" ht="20">
      <c r="A45" s="5" t="inlineStr">
        <is>
          <r>
            <t xml:space="preserve">8.15</t>
          </r>
        </is>
      </c>
      <c r="B45" s="6" t="inlineStr">
        <is>
          <r>
            <t xml:space="preserve">CP-S00777-85667802 - PMSLM</t>
          </r>
        </is>
      </c>
      <c r="C45" s="6" t="inlineStr">
        <is>
          <r>
            <t xml:space="preserve">Composições Próprias</t>
          </r>
        </is>
      </c>
      <c r="D45" s="5" t="inlineStr">
        <is>
          <r>
            <t xml:space="preserve">CAIXA OCTOGONAL 4" X 4", EM PVC, P/ PONTO DE LUZ EMBUTIDO (REF: 00777/ORSE)</t>
          </r>
        </is>
      </c>
      <c r="E45" s="6" t="inlineStr">
        <is>
          <r>
            <t xml:space="preserve">UN</t>
          </r>
        </is>
      </c>
      <c r="F45" s="7" t="n">
        <v>16.0</v>
      </c>
      <c r="G45" s="8" t="n">
        <v>16.61</v>
      </c>
      <c r="H45" s="7" t="n">
        <v>22.12</v>
      </c>
      <c r="I45" s="8" t="n">
        <f>ROUND(G45 * ROUND(1 + (H45/100),4),2)</f>
        <v>20.28</v>
      </c>
      <c r="J45" s="8" t="n">
        <f>ROUND(ROUND(F45,2)*ROUND(I45,2),2)</f>
        <v>324.48</v>
      </c>
    </row>
    <row r="46" customHeight="0" bestFit="1" ht="28">
      <c r="A46" s="5" t="inlineStr">
        <is>
          <r>
            <t xml:space="preserve">8.16</t>
          </r>
        </is>
      </c>
      <c r="B46" s="6" t="inlineStr">
        <is>
          <r>
            <t xml:space="preserve">91898</t>
          </r>
        </is>
      </c>
      <c r="C46" s="6" t="inlineStr">
        <is>
          <r>
            <t xml:space="preserve">SINAPI</t>
          </r>
        </is>
      </c>
      <c r="D46" s="5" t="inlineStr">
        <is>
          <r>
            <t xml:space="preserve">CURVA 180 GRAUS PARA ELETRODUTO, PVC, ROSCÁVEL, DN 40 MM (1 1/4"), PARA CIRCUITOS TERMINAIS, INSTALADA EM FORRO - FORNECIMENTO E INSTALAÇÃO. AF_03/2023</t>
          </r>
        </is>
      </c>
      <c r="E46" s="6" t="inlineStr">
        <is>
          <r>
            <t xml:space="preserve">UN</t>
          </r>
        </is>
      </c>
      <c r="F46" s="7" t="n">
        <v>3.0</v>
      </c>
      <c r="G46" s="8" t="n">
        <v>24.94</v>
      </c>
      <c r="H46" s="7" t="n">
        <v>22.12</v>
      </c>
      <c r="I46" s="8" t="n">
        <f>ROUND(G46 * ROUND(1 + (H46/100),4),2)</f>
        <v>30.46</v>
      </c>
      <c r="J46" s="8" t="n">
        <f>ROUND(ROUND(F46,2)*ROUND(I46,2),2)</f>
        <v>91.38</v>
      </c>
    </row>
    <row r="47" customHeight="0" bestFit="1" ht="28">
      <c r="A47" s="5" t="inlineStr">
        <is>
          <r>
            <t xml:space="preserve">8.17</t>
          </r>
        </is>
      </c>
      <c r="B47" s="6" t="inlineStr">
        <is>
          <r>
            <t xml:space="preserve">93018</t>
          </r>
        </is>
      </c>
      <c r="C47" s="6" t="inlineStr">
        <is>
          <r>
            <t xml:space="preserve">SINAPI</t>
          </r>
        </is>
      </c>
      <c r="D47" s="5" t="inlineStr">
        <is>
          <r>
            <t xml:space="preserve">CURVA 90 GRAUS PARA ELETRODUTO, PVC, ROSCÁVEL, DN 50 MM (1 1/2"), PARA REDE ENTERRADA DE DISTRIBUIÇÃO DE ENERGIA ELÉTRICA - FORNECIMENTO E INSTALAÇÃO. AF_12/2021</t>
          </r>
        </is>
      </c>
      <c r="E47" s="6" t="inlineStr">
        <is>
          <r>
            <t xml:space="preserve">UN</t>
          </r>
        </is>
      </c>
      <c r="F47" s="7" t="n">
        <v>4.0</v>
      </c>
      <c r="G47" s="8" t="n">
        <v>26.62</v>
      </c>
      <c r="H47" s="7" t="n">
        <v>22.12</v>
      </c>
      <c r="I47" s="8" t="n">
        <f>ROUND(G47 * ROUND(1 + (H47/100),4),2)</f>
        <v>32.51</v>
      </c>
      <c r="J47" s="8" t="n">
        <f>ROUND(ROUND(F47,2)*ROUND(I47,2),2)</f>
        <v>130.04</v>
      </c>
    </row>
    <row r="48" customHeight="0" bestFit="1" ht="20">
      <c r="A48" s="5" t="inlineStr">
        <is>
          <r>
            <t xml:space="preserve">8.18</t>
          </r>
        </is>
      </c>
      <c r="B48" s="6" t="inlineStr">
        <is>
          <r>
            <t xml:space="preserve">91875</t>
          </r>
        </is>
      </c>
      <c r="C48" s="6" t="inlineStr">
        <is>
          <r>
            <t xml:space="preserve">SINAPI</t>
          </r>
        </is>
      </c>
      <c r="D48" s="5" t="inlineStr">
        <is>
          <r>
            <t xml:space="preserve">LUVA PARA ELETRODUTO, PVC, ROSCÁVEL, DN 25 MM (3/4"), PARA CIRCUITOS TERMINAIS, INSTALADA EM FORRO - FORNECIMENTO E INSTALAÇÃO. AF_03/2023</t>
          </r>
        </is>
      </c>
      <c r="E48" s="6" t="inlineStr">
        <is>
          <r>
            <t xml:space="preserve">UN</t>
          </r>
        </is>
      </c>
      <c r="F48" s="7" t="n">
        <v>91.0</v>
      </c>
      <c r="G48" s="8" t="n">
        <v>9.28</v>
      </c>
      <c r="H48" s="7" t="n">
        <v>22.12</v>
      </c>
      <c r="I48" s="8" t="n">
        <f>ROUND(G48 * ROUND(1 + (H48/100),4),2)</f>
        <v>11.33</v>
      </c>
      <c r="J48" s="8" t="n">
        <f>ROUND(ROUND(F48,2)*ROUND(I48,2),2)</f>
        <v>1031.03</v>
      </c>
    </row>
    <row r="49" customHeight="0" bestFit="1" ht="20">
      <c r="A49" s="5" t="inlineStr">
        <is>
          <r>
            <t xml:space="preserve">8.19</t>
          </r>
        </is>
      </c>
      <c r="B49" s="6" t="inlineStr">
        <is>
          <r>
            <t xml:space="preserve">91877</t>
          </r>
        </is>
      </c>
      <c r="C49" s="6" t="inlineStr">
        <is>
          <r>
            <t xml:space="preserve">SINAPI</t>
          </r>
        </is>
      </c>
      <c r="D49" s="5" t="inlineStr">
        <is>
          <r>
            <t xml:space="preserve">LUVA PARA ELETRODUTO, PVC, ROSCÁVEL, DN 40 MM (1 1/4"), PARA CIRCUITOS TERMINAIS, INSTALADA EM FORRO - FORNECIMENTO E INSTALAÇÃO. AF_03/2023</t>
          </r>
        </is>
      </c>
      <c r="E49" s="6" t="inlineStr">
        <is>
          <r>
            <t xml:space="preserve">UN</t>
          </r>
        </is>
      </c>
      <c r="F49" s="7" t="n">
        <v>4.0</v>
      </c>
      <c r="G49" s="8" t="n">
        <v>13.93</v>
      </c>
      <c r="H49" s="7" t="n">
        <v>22.12</v>
      </c>
      <c r="I49" s="8" t="n">
        <f>ROUND(G49 * ROUND(1 + (H49/100),4),2)</f>
        <v>17.01</v>
      </c>
      <c r="J49" s="8" t="n">
        <f>ROUND(ROUND(F49,2)*ROUND(I49,2),2)</f>
        <v>68.04</v>
      </c>
    </row>
    <row r="50" customHeight="0" bestFit="1" ht="20">
      <c r="A50" s="5" t="inlineStr">
        <is>
          <r>
            <t xml:space="preserve">8.20</t>
          </r>
        </is>
      </c>
      <c r="B50" s="6" t="inlineStr">
        <is>
          <r>
            <t xml:space="preserve">91836</t>
          </r>
        </is>
      </c>
      <c r="C50" s="6" t="inlineStr">
        <is>
          <r>
            <t xml:space="preserve">SINAPI</t>
          </r>
        </is>
      </c>
      <c r="D50" s="5" t="inlineStr">
        <is>
          <r>
            <t xml:space="preserve">ELETRODUTO FLEXÍVEL CORRUGADO, PVC, DN 32 MM (1"), PARA CIRCUITOS TERMINAIS, INSTALADO EM FORRO - FORNECIMENTO E INSTALAÇÃO. AF_03/2023</t>
          </r>
        </is>
      </c>
      <c r="E50" s="6" t="inlineStr">
        <is>
          <r>
            <t xml:space="preserve">M</t>
          </r>
        </is>
      </c>
      <c r="F50" s="7" t="n">
        <v>19.4</v>
      </c>
      <c r="G50" s="8" t="n">
        <v>22.96</v>
      </c>
      <c r="H50" s="7" t="n">
        <v>22.12</v>
      </c>
      <c r="I50" s="8" t="n">
        <f>ROUND(G50 * ROUND(1 + (H50/100),4),2)</f>
        <v>28.04</v>
      </c>
      <c r="J50" s="8" t="n">
        <f>ROUND(ROUND(F50,2)*ROUND(I50,2),2)</f>
        <v>543.98</v>
      </c>
    </row>
    <row r="51" customHeight="0" bestFit="1" ht="20">
      <c r="A51" s="5" t="inlineStr">
        <is>
          <r>
            <t xml:space="preserve">8.21</t>
          </r>
        </is>
      </c>
      <c r="B51" s="6" t="inlineStr">
        <is>
          <r>
            <t xml:space="preserve">91834</t>
          </r>
        </is>
      </c>
      <c r="C51" s="6" t="inlineStr">
        <is>
          <r>
            <t xml:space="preserve">SINAPI</t>
          </r>
        </is>
      </c>
      <c r="D51" s="5" t="inlineStr">
        <is>
          <r>
            <t xml:space="preserve">ELETRODUTO FLEXÍVEL CORRUGADO, PVC, DN 25 MM (3/4"), PARA CIRCUITOS TERMINAIS, INSTALADO EM FORRO - FORNECIMENTO E INSTALAÇÃO. AF_03/2023</t>
          </r>
        </is>
      </c>
      <c r="E51" s="6" t="inlineStr">
        <is>
          <r>
            <t xml:space="preserve">M</t>
          </r>
        </is>
      </c>
      <c r="F51" s="7" t="n">
        <v>44.6</v>
      </c>
      <c r="G51" s="8" t="n">
        <v>19.97</v>
      </c>
      <c r="H51" s="7" t="n">
        <v>22.12</v>
      </c>
      <c r="I51" s="8" t="n">
        <f>ROUND(G51 * ROUND(1 + (H51/100),4),2)</f>
        <v>24.39</v>
      </c>
      <c r="J51" s="8" t="n">
        <f>ROUND(ROUND(F51,2)*ROUND(I51,2),2)</f>
        <v>1087.79</v>
      </c>
    </row>
    <row r="52" customHeight="0" bestFit="1" ht="20">
      <c r="A52" s="5" t="inlineStr">
        <is>
          <r>
            <t xml:space="preserve">8.22</t>
          </r>
        </is>
      </c>
      <c r="B52" s="6" t="inlineStr">
        <is>
          <r>
            <t xml:space="preserve">91840</t>
          </r>
        </is>
      </c>
      <c r="C52" s="6" t="inlineStr">
        <is>
          <r>
            <t xml:space="preserve">SINAPI</t>
          </r>
        </is>
      </c>
      <c r="D52" s="5" t="inlineStr">
        <is>
          <r>
            <t xml:space="preserve">ELETRODUTO FLEXÍVEL CORRUGADO, PEAD, DN 40 MM (1 1/4"), PARA CIRCUITOS TERMINAIS, INSTALADO EM FORRO - FORNECIMENTO E INSTALAÇÃO. AF_03/2023</t>
          </r>
        </is>
      </c>
      <c r="E52" s="6" t="inlineStr">
        <is>
          <r>
            <t xml:space="preserve">M</t>
          </r>
        </is>
      </c>
      <c r="F52" s="7" t="n">
        <v>11.85</v>
      </c>
      <c r="G52" s="8" t="n">
        <v>22.99</v>
      </c>
      <c r="H52" s="7" t="n">
        <v>22.12</v>
      </c>
      <c r="I52" s="8" t="n">
        <f>ROUND(G52 * ROUND(1 + (H52/100),4),2)</f>
        <v>28.08</v>
      </c>
      <c r="J52" s="8" t="n">
        <f>ROUND(ROUND(F52,2)*ROUND(I52,2),2)</f>
        <v>332.75</v>
      </c>
    </row>
    <row r="53" customHeight="0" bestFit="1" ht="28">
      <c r="A53" s="5" t="inlineStr">
        <is>
          <r>
            <t xml:space="preserve">8.23</t>
          </r>
        </is>
      </c>
      <c r="B53" s="6" t="inlineStr">
        <is>
          <r>
            <t xml:space="preserve">91893</t>
          </r>
        </is>
      </c>
      <c r="C53" s="6" t="inlineStr">
        <is>
          <r>
            <t xml:space="preserve">SINAPI</t>
          </r>
        </is>
      </c>
      <c r="D53" s="5" t="inlineStr">
        <is>
          <r>
            <t xml:space="preserve">CURVA 90 GRAUS PARA ELETRODUTO, PVC, ROSCÁVEL, DN 32 MM (1"), PARA CIRCUITOS TERMINAIS, INSTALADA EM FORRO - FORNECIMENTO E INSTALAÇÃO. AF_03/2023</t>
          </r>
        </is>
      </c>
      <c r="E53" s="6" t="inlineStr">
        <is>
          <r>
            <t xml:space="preserve">UN</t>
          </r>
        </is>
      </c>
      <c r="F53" s="7" t="n">
        <v>3.0</v>
      </c>
      <c r="G53" s="8" t="n">
        <v>19.13</v>
      </c>
      <c r="H53" s="7" t="n">
        <v>22.12</v>
      </c>
      <c r="I53" s="8" t="n">
        <f>ROUND(G53 * ROUND(1 + (H53/100),4),2)</f>
        <v>23.36</v>
      </c>
      <c r="J53" s="8" t="n">
        <f>ROUND(ROUND(F53,2)*ROUND(I53,2),2)</f>
        <v>70.08</v>
      </c>
    </row>
    <row r="54" customHeight="0" bestFit="1" ht="28">
      <c r="A54" s="5" t="inlineStr">
        <is>
          <r>
            <t xml:space="preserve">8.24</t>
          </r>
        </is>
      </c>
      <c r="B54" s="6" t="inlineStr">
        <is>
          <r>
            <t xml:space="preserve">91890</t>
          </r>
        </is>
      </c>
      <c r="C54" s="6" t="inlineStr">
        <is>
          <r>
            <t xml:space="preserve">SINAPI</t>
          </r>
        </is>
      </c>
      <c r="D54" s="5" t="inlineStr">
        <is>
          <r>
            <t xml:space="preserve">CURVA 90 GRAUS PARA ELETRODUTO, PVC, ROSCÁVEL, DN 25 MM (3/4"), PARA CIRCUITOS TERMINAIS, INSTALADA EM FORRO - FORNECIMENTO E INSTALAÇÃO. AF_03/2023</t>
          </r>
        </is>
      </c>
      <c r="E54" s="6" t="inlineStr">
        <is>
          <r>
            <t xml:space="preserve">UN</t>
          </r>
        </is>
      </c>
      <c r="F54" s="7" t="n">
        <v>12.0</v>
      </c>
      <c r="G54" s="8" t="n">
        <v>15.27</v>
      </c>
      <c r="H54" s="7" t="n">
        <v>22.12</v>
      </c>
      <c r="I54" s="8" t="n">
        <f>ROUND(G54 * ROUND(1 + (H54/100),4),2)</f>
        <v>18.65</v>
      </c>
      <c r="J54" s="8" t="n">
        <f>ROUND(ROUND(F54,2)*ROUND(I54,2),2)</f>
        <v>223.8</v>
      </c>
    </row>
    <row r="55" customHeight="0" bestFit="1" ht="28">
      <c r="A55" s="5" t="inlineStr">
        <is>
          <r>
            <t xml:space="preserve">8.25</t>
          </r>
        </is>
      </c>
      <c r="B55" s="6" t="inlineStr">
        <is>
          <r>
            <t xml:space="preserve">93008</t>
          </r>
        </is>
      </c>
      <c r="C55" s="6" t="inlineStr">
        <is>
          <r>
            <t xml:space="preserve">SINAPI</t>
          </r>
        </is>
      </c>
      <c r="D55" s="5" t="inlineStr">
        <is>
          <r>
            <t xml:space="preserve">ELETRODUTO RÍGIDO ROSCÁVEL, PVC, DN 50 MM (1 1/2"), PARA REDE ENTERRADA DE DISTRIBUIÇÃO DE ENERGIA ELÉTRICA - FORNECIMENTO E INSTALAÇÃO. AF_12/2021</t>
          </r>
        </is>
      </c>
      <c r="E55" s="6" t="inlineStr">
        <is>
          <r>
            <t xml:space="preserve">M</t>
          </r>
        </is>
      </c>
      <c r="F55" s="7" t="n">
        <v>2.0</v>
      </c>
      <c r="G55" s="8" t="n">
        <v>19.71</v>
      </c>
      <c r="H55" s="7" t="n">
        <v>22.12</v>
      </c>
      <c r="I55" s="8" t="n">
        <f>ROUND(G55 * ROUND(1 + (H55/100),4),2)</f>
        <v>24.07</v>
      </c>
      <c r="J55" s="8" t="n">
        <f>ROUND(ROUND(F55,2)*ROUND(I55,2),2)</f>
        <v>48.14</v>
      </c>
    </row>
    <row r="56" customHeight="0" bestFit="1" ht="20">
      <c r="A56" s="5" t="inlineStr">
        <is>
          <r>
            <t xml:space="preserve">8.26</t>
          </r>
        </is>
      </c>
      <c r="B56" s="6" t="inlineStr">
        <is>
          <r>
            <t xml:space="preserve">91862</t>
          </r>
        </is>
      </c>
      <c r="C56" s="6" t="inlineStr">
        <is>
          <r>
            <t xml:space="preserve">SINAPI</t>
          </r>
        </is>
      </c>
      <c r="D56" s="5" t="inlineStr">
        <is>
          <r>
            <t xml:space="preserve">ELETRODUTO RÍGIDO ROSCÁVEL, PVC, DN 20 MM (1/2"), PARA CIRCUITOS TERMINAIS, INSTALADO EM FORRO - FORNECIMENTO E INSTALAÇÃO. AF_03/2023</t>
          </r>
        </is>
      </c>
      <c r="E56" s="6" t="inlineStr">
        <is>
          <r>
            <t xml:space="preserve">M</t>
          </r>
        </is>
      </c>
      <c r="F56" s="7" t="n">
        <v>1.0</v>
      </c>
      <c r="G56" s="8" t="n">
        <v>10.22</v>
      </c>
      <c r="H56" s="7" t="n">
        <v>22.12</v>
      </c>
      <c r="I56" s="8" t="n">
        <f>ROUND(G56 * ROUND(1 + (H56/100),4),2)</f>
        <v>12.48</v>
      </c>
      <c r="J56" s="8" t="n">
        <f>ROUND(ROUND(F56,2)*ROUND(I56,2),2)</f>
        <v>12.48</v>
      </c>
    </row>
    <row r="57" customHeight="0" bestFit="1" ht="20">
      <c r="A57" s="5" t="inlineStr">
        <is>
          <r>
            <t xml:space="preserve">8.27</t>
          </r>
        </is>
      </c>
      <c r="B57" s="6" t="inlineStr">
        <is>
          <r>
            <t xml:space="preserve">91863</t>
          </r>
        </is>
      </c>
      <c r="C57" s="6" t="inlineStr">
        <is>
          <r>
            <t xml:space="preserve">SINAPI</t>
          </r>
        </is>
      </c>
      <c r="D57" s="5" t="inlineStr">
        <is>
          <r>
            <t xml:space="preserve">ELETRODUTO RÍGIDO ROSCÁVEL, PVC, DN 25 MM (3/4"), PARA CIRCUITOS TERMINAIS, INSTALADO EM FORRO - FORNECIMENTO E INSTALAÇÃO. AF_03/2023</t>
          </r>
        </is>
      </c>
      <c r="E57" s="6" t="inlineStr">
        <is>
          <r>
            <t xml:space="preserve">M</t>
          </r>
        </is>
      </c>
      <c r="F57" s="7" t="n">
        <v>72.2</v>
      </c>
      <c r="G57" s="8" t="n">
        <v>12.06</v>
      </c>
      <c r="H57" s="7" t="n">
        <v>22.12</v>
      </c>
      <c r="I57" s="8" t="n">
        <f>ROUND(G57 * ROUND(1 + (H57/100),4),2)</f>
        <v>14.73</v>
      </c>
      <c r="J57" s="8" t="n">
        <f>ROUND(ROUND(F57,2)*ROUND(I57,2),2)</f>
        <v>1063.51</v>
      </c>
    </row>
    <row r="58" customHeight="0" bestFit="1" ht="20">
      <c r="A58" s="5" t="inlineStr">
        <is>
          <r>
            <t xml:space="preserve">8.28</t>
          </r>
        </is>
      </c>
      <c r="B58" s="6" t="inlineStr">
        <is>
          <r>
            <t xml:space="preserve">92002</t>
          </r>
        </is>
      </c>
      <c r="C58" s="6" t="inlineStr">
        <is>
          <r>
            <t xml:space="preserve">SINAPI</t>
          </r>
        </is>
      </c>
      <c r="D58" s="5" t="inlineStr">
        <is>
          <r>
            <t xml:space="preserve">TOMADA MÉDIA DE EMBUTIR (2 MÓDULOS), 2P+T 10 A, SEM SUPORTE E SEM PLACA - FORNECIMENTO E INSTALAÇÃO. AF_03/2023</t>
          </r>
        </is>
      </c>
      <c r="E58" s="6" t="inlineStr">
        <is>
          <r>
            <t xml:space="preserve">UN</t>
          </r>
        </is>
      </c>
      <c r="F58" s="7" t="n">
        <v>16.0</v>
      </c>
      <c r="G58" s="8" t="n">
        <v>45.85</v>
      </c>
      <c r="H58" s="7" t="n">
        <v>22.12</v>
      </c>
      <c r="I58" s="8" t="n">
        <f>ROUND(G58 * ROUND(1 + (H58/100),4),2)</f>
        <v>55.99</v>
      </c>
      <c r="J58" s="8" t="n">
        <f>ROUND(ROUND(F58,2)*ROUND(I58,2),2)</f>
        <v>895.84</v>
      </c>
    </row>
    <row r="59" customHeight="0" bestFit="1" ht="20">
      <c r="A59" s="5" t="inlineStr">
        <is>
          <r>
            <t xml:space="preserve">8.29</t>
          </r>
        </is>
      </c>
      <c r="B59" s="6" t="inlineStr">
        <is>
          <r>
            <t xml:space="preserve">95817</t>
          </r>
        </is>
      </c>
      <c r="C59" s="6" t="inlineStr">
        <is>
          <r>
            <t xml:space="preserve">SINAPI</t>
          </r>
        </is>
      </c>
      <c r="D59" s="5" t="inlineStr">
        <is>
          <r>
            <t xml:space="preserve">CONDULETE DE PVC, TIPO X, PARA ELETRODUTO DE PVC SOLDÁVEL DN 25 MM (3/4"), APARENTE - FORNECIMENTO E INSTALAÇÃO. AF_10/2022</t>
          </r>
        </is>
      </c>
      <c r="E59" s="6" t="inlineStr">
        <is>
          <r>
            <t xml:space="preserve">UN</t>
          </r>
        </is>
      </c>
      <c r="F59" s="7" t="n">
        <v>34.0</v>
      </c>
      <c r="G59" s="8" t="n">
        <v>43.68</v>
      </c>
      <c r="H59" s="7" t="n">
        <v>22.12</v>
      </c>
      <c r="I59" s="8" t="n">
        <f>ROUND(G59 * ROUND(1 + (H59/100),4),2)</f>
        <v>53.34</v>
      </c>
      <c r="J59" s="8" t="n">
        <f>ROUND(ROUND(F59,2)*ROUND(I59,2),2)</f>
        <v>1813.56</v>
      </c>
    </row>
    <row r="60" customHeight="0" bestFit="1" ht="20">
      <c r="A60" s="5" t="inlineStr">
        <is>
          <r>
            <t xml:space="preserve">8.30</t>
          </r>
        </is>
      </c>
      <c r="B60" s="6" t="inlineStr">
        <is>
          <r>
            <t xml:space="preserve">CP-S10909-85508067 - PMSLM</t>
          </r>
        </is>
      </c>
      <c r="C60" s="6" t="inlineStr">
        <is>
          <r>
            <t xml:space="preserve">Composições Próprias</t>
          </r>
        </is>
      </c>
      <c r="D60" s="5" t="inlineStr">
        <is>
          <r>
            <t xml:space="preserve">FORNECIMENTO E INSTALAÇÃO DE TAMPA CEGA P/CONDULETE CAIXA 4" X 2" (REF: 10909/ORSE)</t>
          </r>
        </is>
      </c>
      <c r="E60" s="6" t="inlineStr">
        <is>
          <r>
            <t xml:space="preserve">UN</t>
          </r>
        </is>
      </c>
      <c r="F60" s="7" t="n">
        <v>34.0</v>
      </c>
      <c r="G60" s="8" t="n">
        <v>10.41</v>
      </c>
      <c r="H60" s="7" t="n">
        <v>22.12</v>
      </c>
      <c r="I60" s="8" t="n">
        <f>ROUND(G60 * ROUND(1 + (H60/100),4),2)</f>
        <v>12.71</v>
      </c>
      <c r="J60" s="8" t="n">
        <f>ROUND(ROUND(F60,2)*ROUND(I60,2),2)</f>
        <v>432.14</v>
      </c>
    </row>
    <row r="61" customHeight="0" bestFit="1" ht="20">
      <c r="A61" s="5" t="inlineStr">
        <is>
          <r>
            <t xml:space="preserve">8.31</t>
          </r>
        </is>
      </c>
      <c r="B61" s="6" t="inlineStr">
        <is>
          <r>
            <t xml:space="preserve">92022</t>
          </r>
        </is>
      </c>
      <c r="C61" s="6" t="inlineStr">
        <is>
          <r>
            <t xml:space="preserve">SINAPI</t>
          </r>
        </is>
      </c>
      <c r="D61" s="5" t="inlineStr">
        <is>
          <r>
            <t xml:space="preserve">INTERRUPTOR SIMPLES (1 MÓDULO) COM 1 TOMADA DE EMBUTIR 2P+T 10 A, SEM SUPORTE E SEM PLACA - FORNECIMENTO E INSTALAÇÃO. AF_03/2023</t>
          </r>
        </is>
      </c>
      <c r="E61" s="6" t="inlineStr">
        <is>
          <r>
            <t xml:space="preserve">UN</t>
          </r>
        </is>
      </c>
      <c r="F61" s="7" t="n">
        <v>7.0</v>
      </c>
      <c r="G61" s="8" t="n">
        <v>40.2</v>
      </c>
      <c r="H61" s="7" t="n">
        <v>22.12</v>
      </c>
      <c r="I61" s="8" t="n">
        <f>ROUND(G61 * ROUND(1 + (H61/100),4),2)</f>
        <v>49.09</v>
      </c>
      <c r="J61" s="8" t="n">
        <f>ROUND(ROUND(F61,2)*ROUND(I61,2),2)</f>
        <v>343.63</v>
      </c>
    </row>
    <row r="62" customHeight="0" bestFit="1" ht="20">
      <c r="A62" s="5" t="inlineStr">
        <is>
          <r>
            <t xml:space="preserve">8.32</t>
          </r>
        </is>
      </c>
      <c r="B62" s="6" t="inlineStr">
        <is>
          <r>
            <t xml:space="preserve">91994</t>
          </r>
        </is>
      </c>
      <c r="C62" s="6" t="inlineStr">
        <is>
          <r>
            <t xml:space="preserve">SINAPI</t>
          </r>
        </is>
      </c>
      <c r="D62" s="5" t="inlineStr">
        <is>
          <r>
            <t xml:space="preserve">TOMADA MÉDIA DE EMBUTIR (1 MÓDULO), 2P+T 10 A, SEM SUPORTE E SEM PLACA - FORNECIMENTO E INSTALAÇÃO. AF_03/2023</t>
          </r>
        </is>
      </c>
      <c r="E62" s="6" t="inlineStr">
        <is>
          <r>
            <t xml:space="preserve">UN</t>
          </r>
        </is>
      </c>
      <c r="F62" s="7" t="n">
        <v>2.0</v>
      </c>
      <c r="G62" s="8" t="n">
        <v>24.65</v>
      </c>
      <c r="H62" s="7" t="n">
        <v>22.12</v>
      </c>
      <c r="I62" s="8" t="n">
        <f>ROUND(G62 * ROUND(1 + (H62/100),4),2)</f>
        <v>30.1</v>
      </c>
      <c r="J62" s="8" t="n">
        <f>ROUND(ROUND(F62,2)*ROUND(I62,2),2)</f>
        <v>60.2</v>
      </c>
    </row>
    <row r="63" customHeight="0" bestFit="1" ht="20">
      <c r="A63" s="5" t="inlineStr">
        <is>
          <r>
            <t xml:space="preserve">8.33</t>
          </r>
        </is>
      </c>
      <c r="B63" s="6" t="inlineStr">
        <is>
          <r>
            <t xml:space="preserve">91991</t>
          </r>
        </is>
      </c>
      <c r="C63" s="6" t="inlineStr">
        <is>
          <r>
            <t xml:space="preserve">SINAPI</t>
          </r>
        </is>
      </c>
      <c r="D63" s="5" t="inlineStr">
        <is>
          <r>
            <t xml:space="preserve">TOMADA ALTA DE EMBUTIR (1 MÓDULO), 2P+T 20 A, SEM SUPORTE E SEM PLACA - FORNECIMENTO E INSTALAÇÃO. AF_03/2023</t>
          </r>
        </is>
      </c>
      <c r="E63" s="6" t="inlineStr">
        <is>
          <r>
            <t xml:space="preserve">UN</t>
          </r>
        </is>
      </c>
      <c r="F63" s="7" t="n">
        <v>9.0</v>
      </c>
      <c r="G63" s="8" t="n">
        <v>37.41</v>
      </c>
      <c r="H63" s="7" t="n">
        <v>22.12</v>
      </c>
      <c r="I63" s="8" t="n">
        <f>ROUND(G63 * ROUND(1 + (H63/100),4),2)</f>
        <v>45.69</v>
      </c>
      <c r="J63" s="8" t="n">
        <f>ROUND(ROUND(F63,2)*ROUND(I63,2),2)</f>
        <v>411.21</v>
      </c>
    </row>
    <row r="64" customHeight="0" bestFit="1" ht="20">
      <c r="A64" s="5" t="inlineStr">
        <is>
          <r>
            <t xml:space="preserve">8.34</t>
          </r>
        </is>
      </c>
      <c r="B64" s="6" t="inlineStr">
        <is>
          <r>
            <t xml:space="preserve">CP-S13672-73189629 - PMSLM</t>
          </r>
        </is>
      </c>
      <c r="C64" s="6" t="inlineStr">
        <is>
          <r>
            <t xml:space="preserve">Composições Próprias</t>
          </r>
        </is>
      </c>
      <c r="D64" s="5" t="inlineStr">
        <is>
          <r>
            <t xml:space="preserve">LUMINÁRIA PLAFON DE EMBUTIR EM LED 29.5X29.5 CM, 24W 4000K BIVOLT (REF: 13672/ORSE )</t>
          </r>
        </is>
      </c>
      <c r="E64" s="6" t="inlineStr">
        <is>
          <r>
            <t xml:space="preserve">UN</t>
          </r>
        </is>
      </c>
      <c r="F64" s="7" t="n">
        <v>15.0</v>
      </c>
      <c r="G64" s="8" t="n">
        <v>98.53</v>
      </c>
      <c r="H64" s="7" t="n">
        <v>22.12</v>
      </c>
      <c r="I64" s="8" t="n">
        <f>ROUND(G64 * ROUND(1 + (H64/100),4),2)</f>
        <v>120.32</v>
      </c>
      <c r="J64" s="8" t="n">
        <f>ROUND(ROUND(F64,2)*ROUND(I64,2),2)</f>
        <v>1804.8</v>
      </c>
    </row>
    <row r="65" customHeight="0" bestFit="1" ht="20">
      <c r="A65" s="5" t="inlineStr">
        <is>
          <r>
            <t xml:space="preserve">8.35</t>
          </r>
        </is>
      </c>
      <c r="B65" s="6" t="inlineStr">
        <is>
          <r>
            <t xml:space="preserve">103782</t>
          </r>
        </is>
      </c>
      <c r="C65" s="6" t="inlineStr">
        <is>
          <r>
            <t xml:space="preserve">SINAPI</t>
          </r>
        </is>
      </c>
      <c r="D65" s="5" t="inlineStr">
        <is>
          <r>
            <t xml:space="preserve">LUMINÁRIA TIPO PLAFON CIRCULAR, DE SOBREPOR, COM LED DE 12/13 W - FORNECIMENTO E INSTALAÇÃO. AF_09/2024</t>
          </r>
        </is>
      </c>
      <c r="E65" s="6" t="inlineStr">
        <is>
          <r>
            <t xml:space="preserve">UN</t>
          </r>
        </is>
      </c>
      <c r="F65" s="7" t="n">
        <v>1.0</v>
      </c>
      <c r="G65" s="8" t="n">
        <v>34.3</v>
      </c>
      <c r="H65" s="7" t="n">
        <v>22.12</v>
      </c>
      <c r="I65" s="8" t="n">
        <f>ROUND(G65 * ROUND(1 + (H65/100),4),2)</f>
        <v>41.89</v>
      </c>
      <c r="J65" s="8" t="n">
        <f>ROUND(ROUND(F65,2)*ROUND(I65,2),2)</f>
        <v>41.89</v>
      </c>
    </row>
    <row r="66" customHeight="0" bestFit="1" ht="20">
      <c r="A66" s="5" t="inlineStr">
        <is>
          <r>
            <t xml:space="preserve">8.36</t>
          </r>
        </is>
      </c>
      <c r="B66" s="6" t="inlineStr">
        <is>
          <r>
            <t xml:space="preserve">97610</t>
          </r>
        </is>
      </c>
      <c r="C66" s="6" t="inlineStr">
        <is>
          <r>
            <t xml:space="preserve">SINAPI</t>
          </r>
        </is>
      </c>
      <c r="D66" s="5" t="inlineStr">
        <is>
          <r>
            <t xml:space="preserve">LÂMPADA COMPACTA DE LED 10 W, BASE E27 - FORNECIMENTO E INSTALAÇÃO. AF_09/2024</t>
          </r>
        </is>
      </c>
      <c r="E66" s="6" t="inlineStr">
        <is>
          <r>
            <t xml:space="preserve">UN</t>
          </r>
        </is>
      </c>
      <c r="F66" s="7" t="n">
        <v>1.0</v>
      </c>
      <c r="G66" s="8" t="n">
        <v>16.95</v>
      </c>
      <c r="H66" s="7" t="n">
        <v>22.12</v>
      </c>
      <c r="I66" s="8" t="n">
        <f>ROUND(G66 * ROUND(1 + (H66/100),4),2)</f>
        <v>20.7</v>
      </c>
      <c r="J66" s="8" t="n">
        <f>ROUND(ROUND(F66,2)*ROUND(I66,2),2)</f>
        <v>20.7</v>
      </c>
    </row>
    <row r="67" customHeight="1" ht="20">
      <c r="A67" s="3" t="inlineStr">
        <is>
          <r>
            <t xml:space="preserve">9</t>
          </r>
        </is>
      </c>
      <c r="B67" s="3" t="inlineStr">
        <is>
          <r>
            <t xml:space="preserve">ITENS SANITÁRIOS</t>
          </r>
        </is>
      </c>
      <c r="C67" s="3" t="inlineStr"/>
      <c r="D67" s="3" t="inlineStr"/>
      <c r="E67" s="3" t="inlineStr"/>
      <c r="F67" s="3" t="inlineStr"/>
      <c r="G67" s="3" t="inlineStr">
        <f>ROUND(F68*G68,2)+ROUND(F69*G69,2)+ROUND(F70*G70,2)</f>
      </c>
      <c r="H67" s="3" t="inlineStr"/>
      <c r="I67" s="3" t="inlineStr"/>
      <c r="J67" s="4" t="n">
        <f>ROUND(SUM(J68:J70),2)</f>
        <v>106.19</v>
      </c>
    </row>
    <row r="68" customHeight="0" bestFit="1" ht="20">
      <c r="A68" s="5" t="inlineStr">
        <is>
          <r>
            <t xml:space="preserve">9.1</t>
          </r>
        </is>
      </c>
      <c r="B68" s="6" t="inlineStr">
        <is>
          <r>
            <t xml:space="preserve">89446</t>
          </r>
        </is>
      </c>
      <c r="C68" s="6" t="inlineStr">
        <is>
          <r>
            <t xml:space="preserve">SINAPI</t>
          </r>
        </is>
      </c>
      <c r="D68" s="5" t="inlineStr">
        <is>
          <r>
            <t xml:space="preserve">TUBO, PVC, SOLDÁVEL, DE 25MM, INSTALADO EM PRUMADA DE ÁGUA - FORNECIMENTO E INSTALAÇÃO. AF_06/2022</t>
          </r>
        </is>
      </c>
      <c r="E68" s="6" t="inlineStr">
        <is>
          <r>
            <t xml:space="preserve">M</t>
          </r>
        </is>
      </c>
      <c r="F68" s="7" t="n">
        <v>12.0</v>
      </c>
      <c r="G68" s="8" t="n">
        <v>5.21</v>
      </c>
      <c r="H68" s="7" t="n">
        <v>22.12</v>
      </c>
      <c r="I68" s="8" t="n">
        <f>ROUND(G68 * ROUND(1 + (H68/100),4),2)</f>
        <v>6.36</v>
      </c>
      <c r="J68" s="8" t="n">
        <f>ROUND(ROUND(F68,2)*ROUND(I68,2),2)</f>
        <v>76.32</v>
      </c>
    </row>
    <row r="69" customHeight="0" bestFit="1" ht="20">
      <c r="A69" s="5" t="inlineStr">
        <is>
          <r>
            <t xml:space="preserve">9.2</t>
          </r>
        </is>
      </c>
      <c r="B69" s="6" t="inlineStr">
        <is>
          <r>
            <t xml:space="preserve">89617</t>
          </r>
        </is>
      </c>
      <c r="C69" s="6" t="inlineStr">
        <is>
          <r>
            <t xml:space="preserve">SINAPI</t>
          </r>
        </is>
      </c>
      <c r="D69" s="5" t="inlineStr">
        <is>
          <r>
            <t xml:space="preserve">TE, PVC, SOLDÁVEL, DN 25MM, INSTALADO EM PRUMADA DE ÁGUA - FORNECIMENTO E INSTALAÇÃO. AF_06/2022</t>
          </r>
        </is>
      </c>
      <c r="E69" s="6" t="inlineStr">
        <is>
          <r>
            <t xml:space="preserve">UN</t>
          </r>
        </is>
      </c>
      <c r="F69" s="7" t="n">
        <v>1.0</v>
      </c>
      <c r="G69" s="8" t="n">
        <v>7.8</v>
      </c>
      <c r="H69" s="7" t="n">
        <v>22.12</v>
      </c>
      <c r="I69" s="8" t="n">
        <f>ROUND(G69 * ROUND(1 + (H69/100),4),2)</f>
        <v>9.53</v>
      </c>
      <c r="J69" s="8" t="n">
        <f>ROUND(ROUND(F69,2)*ROUND(I69,2),2)</f>
        <v>9.53</v>
      </c>
    </row>
    <row r="70" customHeight="0" bestFit="1" ht="20">
      <c r="A70" s="5" t="inlineStr">
        <is>
          <r>
            <t xml:space="preserve">9.3</t>
          </r>
        </is>
      </c>
      <c r="B70" s="6" t="inlineStr">
        <is>
          <r>
            <t xml:space="preserve">89481</t>
          </r>
        </is>
      </c>
      <c r="C70" s="6" t="inlineStr">
        <is>
          <r>
            <t xml:space="preserve">SINAPI</t>
          </r>
        </is>
      </c>
      <c r="D70" s="5" t="inlineStr">
        <is>
          <r>
            <t xml:space="preserve">JOELHO 90 GRAUS, PVC, SOLDÁVEL, DN 25MM, INSTALADO EM PRUMADA DE ÁGUA - FORNECIMENTO E INSTALAÇÃO. AF_06/2022</t>
          </r>
        </is>
      </c>
      <c r="E70" s="6" t="inlineStr">
        <is>
          <r>
            <t xml:space="preserve">UN</t>
          </r>
        </is>
      </c>
      <c r="F70" s="7" t="n">
        <v>3.0</v>
      </c>
      <c r="G70" s="8" t="n">
        <v>5.55</v>
      </c>
      <c r="H70" s="7" t="n">
        <v>22.12</v>
      </c>
      <c r="I70" s="8" t="n">
        <f>ROUND(G70 * ROUND(1 + (H70/100),4),2)</f>
        <v>6.78</v>
      </c>
      <c r="J70" s="8" t="n">
        <f>ROUND(ROUND(F70,2)*ROUND(I70,2),2)</f>
        <v>20.34</v>
      </c>
    </row>
    <row r="71" customHeight="1" ht="20">
      <c r="A71" s="3" t="inlineStr">
        <is>
          <r>
            <t xml:space="preserve">10</t>
          </r>
        </is>
      </c>
      <c r="B71" s="3" t="inlineStr">
        <is>
          <r>
            <t xml:space="preserve">PINTURA</t>
          </r>
        </is>
      </c>
      <c r="C71" s="3" t="inlineStr"/>
      <c r="D71" s="3" t="inlineStr"/>
      <c r="E71" s="3" t="inlineStr"/>
      <c r="F71" s="3" t="inlineStr"/>
      <c r="G71" s="3" t="inlineStr">
        <f>ROUND(F72*G72,2)+ROUND(F73*G73,2)+ROUND(F74*G74,2)+ROUND(F75*G75,2)+ROUND(F76*G76,2)+ROUND(F77*G77,2)</f>
      </c>
      <c r="H71" s="3" t="inlineStr"/>
      <c r="I71" s="3" t="inlineStr"/>
      <c r="J71" s="4" t="n">
        <f>ROUND(SUM(J72:J77),2)</f>
        <v>6455.13</v>
      </c>
    </row>
    <row r="72" customHeight="0" bestFit="1" ht="20">
      <c r="A72" s="5" t="inlineStr">
        <is>
          <r>
            <t xml:space="preserve">10.1</t>
          </r>
        </is>
      </c>
      <c r="B72" s="6" t="inlineStr">
        <is>
          <r>
            <t xml:space="preserve">96135</t>
          </r>
        </is>
      </c>
      <c r="C72" s="6" t="inlineStr">
        <is>
          <r>
            <t xml:space="preserve">SINAPI</t>
          </r>
        </is>
      </c>
      <c r="D72" s="5" t="inlineStr">
        <is>
          <r>
            <t xml:space="preserve">APLICAÇÃO MANUAL DE MASSA ACRÍLICA EM PAREDES EXTERNAS DE CASAS, DUAS DEMÃOS. AF_03/2024</t>
          </r>
        </is>
      </c>
      <c r="E72" s="6" t="inlineStr">
        <is>
          <r>
            <t xml:space="preserve">M2</t>
          </r>
        </is>
      </c>
      <c r="F72" s="7" t="n">
        <v>32.63</v>
      </c>
      <c r="G72" s="8" t="n">
        <v>28.51</v>
      </c>
      <c r="H72" s="7" t="n">
        <v>22.12</v>
      </c>
      <c r="I72" s="8" t="n">
        <f>ROUND(G72 * ROUND(1 + (H72/100),4),2)</f>
        <v>34.82</v>
      </c>
      <c r="J72" s="8" t="n">
        <f>ROUND(ROUND(F72,2)*ROUND(I72,2),2)</f>
        <v>1136.18</v>
      </c>
    </row>
    <row r="73" customHeight="0" bestFit="1" ht="20">
      <c r="A73" s="5" t="inlineStr">
        <is>
          <r>
            <t xml:space="preserve">10.2</t>
          </r>
        </is>
      </c>
      <c r="B73" s="6" t="inlineStr">
        <is>
          <r>
            <t xml:space="preserve">88497</t>
          </r>
        </is>
      </c>
      <c r="C73" s="6" t="inlineStr">
        <is>
          <r>
            <t xml:space="preserve">SINAPI</t>
          </r>
        </is>
      </c>
      <c r="D73" s="5" t="inlineStr">
        <is>
          <r>
            <t xml:space="preserve">EMASSAMENTO COM MASSA LÁTEX, APLICAÇÃO EM PAREDE, DUAS DEMÃOS, LIXAMENTO MANUAL. AF_04/2023</t>
          </r>
        </is>
      </c>
      <c r="E73" s="6" t="inlineStr">
        <is>
          <r>
            <t xml:space="preserve">M2</t>
          </r>
        </is>
      </c>
      <c r="F73" s="7" t="n">
        <v>16.0</v>
      </c>
      <c r="G73" s="8" t="n">
        <v>17.53</v>
      </c>
      <c r="H73" s="7" t="n">
        <v>22.12</v>
      </c>
      <c r="I73" s="8" t="n">
        <f>ROUND(G73 * ROUND(1 + (H73/100),4),2)</f>
        <v>21.41</v>
      </c>
      <c r="J73" s="8" t="n">
        <f>ROUND(ROUND(F73,2)*ROUND(I73,2),2)</f>
        <v>342.56</v>
      </c>
    </row>
    <row r="74" customHeight="0" bestFit="1" ht="20">
      <c r="A74" s="5" t="inlineStr">
        <is>
          <r>
            <t xml:space="preserve">10.3</t>
          </r>
        </is>
      </c>
      <c r="B74" s="6" t="inlineStr">
        <is>
          <r>
            <t xml:space="preserve">88489</t>
          </r>
        </is>
      </c>
      <c r="C74" s="6" t="inlineStr">
        <is>
          <r>
            <t xml:space="preserve">SINAPI</t>
          </r>
        </is>
      </c>
      <c r="D74" s="5" t="inlineStr">
        <is>
          <r>
            <t xml:space="preserve">PINTURA LÁTEX ACRÍLICA PREMIUM, APLICAÇÃO MANUAL EM PAREDES, DUAS DEMÃOS. AF_04/2023</t>
          </r>
        </is>
      </c>
      <c r="E74" s="6" t="inlineStr">
        <is>
          <r>
            <t xml:space="preserve">M2</t>
          </r>
        </is>
      </c>
      <c r="F74" s="7" t="n">
        <v>149.97</v>
      </c>
      <c r="G74" s="8" t="n">
        <v>15.12</v>
      </c>
      <c r="H74" s="7" t="n">
        <v>22.12</v>
      </c>
      <c r="I74" s="8" t="n">
        <f>ROUND(G74 * ROUND(1 + (H74/100),4),2)</f>
        <v>18.46</v>
      </c>
      <c r="J74" s="8" t="n">
        <f>ROUND(ROUND(F74,2)*ROUND(I74,2),2)</f>
        <v>2768.45</v>
      </c>
    </row>
    <row r="75" customHeight="0" bestFit="1" ht="20">
      <c r="A75" s="5" t="inlineStr">
        <is>
          <r>
            <t xml:space="preserve">10.4</t>
          </r>
        </is>
      </c>
      <c r="B75" s="6" t="inlineStr">
        <is>
          <r>
            <t xml:space="preserve">100717</t>
          </r>
        </is>
      </c>
      <c r="C75" s="6" t="inlineStr">
        <is>
          <r>
            <t xml:space="preserve">SINAPI</t>
          </r>
        </is>
      </c>
      <c r="D75" s="5" t="inlineStr">
        <is>
          <r>
            <t xml:space="preserve">LIXAMENTO MANUAL EM SUPERFÍCIES METÁLICAS EM OBRA. AF_01/2020</t>
          </r>
        </is>
      </c>
      <c r="E75" s="6" t="inlineStr">
        <is>
          <r>
            <t xml:space="preserve">M2</t>
          </r>
        </is>
      </c>
      <c r="F75" s="7" t="n">
        <v>19.39</v>
      </c>
      <c r="G75" s="8" t="n">
        <v>10.13</v>
      </c>
      <c r="H75" s="7" t="n">
        <v>22.12</v>
      </c>
      <c r="I75" s="8" t="n">
        <f>ROUND(G75 * ROUND(1 + (H75/100),4),2)</f>
        <v>12.37</v>
      </c>
      <c r="J75" s="8" t="n">
        <f>ROUND(ROUND(F75,2)*ROUND(I75,2),2)</f>
        <v>239.85</v>
      </c>
    </row>
    <row r="76" customHeight="0" bestFit="1" ht="28">
      <c r="A76" s="5" t="inlineStr">
        <is>
          <r>
            <t xml:space="preserve">10.5</t>
          </r>
        </is>
      </c>
      <c r="B76" s="6" t="inlineStr">
        <is>
          <r>
            <t xml:space="preserve">100722</t>
          </r>
        </is>
      </c>
      <c r="C76" s="6" t="inlineStr">
        <is>
          <r>
            <t xml:space="preserve">SINAPI</t>
          </r>
        </is>
      </c>
      <c r="D76" s="5" t="inlineStr">
        <is>
          <r>
            <t xml:space="preserve">PINTURA COM TINTA ALQUÍDICA DE FUNDO (TIPO ZARCÃO) APLICADA A ROLO OU PINCEL SOBRE SUPERFÍCIES METÁLICAS (EXCETO PERFIL) EXECUTADO EM OBRA (POR DEMÃO). AF_01/2020</t>
          </r>
        </is>
      </c>
      <c r="E76" s="6" t="inlineStr">
        <is>
          <r>
            <t xml:space="preserve">M2</t>
          </r>
        </is>
      </c>
      <c r="F76" s="7" t="n">
        <v>19.39</v>
      </c>
      <c r="G76" s="8" t="n">
        <v>27.24</v>
      </c>
      <c r="H76" s="7" t="n">
        <v>22.12</v>
      </c>
      <c r="I76" s="8" t="n">
        <f>ROUND(G76 * ROUND(1 + (H76/100),4),2)</f>
        <v>33.27</v>
      </c>
      <c r="J76" s="8" t="n">
        <f>ROUND(ROUND(F76,2)*ROUND(I76,2),2)</f>
        <v>645.11</v>
      </c>
    </row>
    <row r="77" customHeight="0" bestFit="1" ht="28">
      <c r="A77" s="5" t="inlineStr">
        <is>
          <r>
            <t xml:space="preserve">10.6</t>
          </r>
        </is>
      </c>
      <c r="B77" s="6" t="inlineStr">
        <is>
          <r>
            <t xml:space="preserve">100758</t>
          </r>
        </is>
      </c>
      <c r="C77" s="6" t="inlineStr">
        <is>
          <r>
            <t xml:space="preserve">SINAPI</t>
          </r>
        </is>
      </c>
      <c r="D77" s="5" t="inlineStr">
        <is>
          <r>
            <t xml:space="preserve">PINTURA COM TINTA ALQUÍDICA DE ACABAMENTO (ESMALTE SINTÉTICO ACETINADO) APLICADA A ROLO OU PINCEL SOBRE SUPERFÍCIES METÁLICAS (EXCETO PERFIL) EXECUTADO EM OBRA (02 DEMÃOS). AF_01/2020</t>
          </r>
        </is>
      </c>
      <c r="E77" s="6" t="inlineStr">
        <is>
          <r>
            <t xml:space="preserve">M2</t>
          </r>
        </is>
      </c>
      <c r="F77" s="7" t="n">
        <v>19.39</v>
      </c>
      <c r="G77" s="8" t="n">
        <v>55.87</v>
      </c>
      <c r="H77" s="7" t="n">
        <v>22.12</v>
      </c>
      <c r="I77" s="8" t="n">
        <f>ROUND(G77 * ROUND(1 + (H77/100),4),2)</f>
        <v>68.23</v>
      </c>
      <c r="J77" s="8" t="n">
        <f>ROUND(ROUND(F77,2)*ROUND(I77,2),2)</f>
        <v>1322.98</v>
      </c>
    </row>
    <row r="78" customHeight="1" ht="20">
      <c r="A78" s="3" t="inlineStr">
        <is>
          <r>
            <t xml:space="preserve">11</t>
          </r>
        </is>
      </c>
      <c r="B78" s="3" t="inlineStr">
        <is>
          <r>
            <t xml:space="preserve">SERVIÇOS FINAIS</t>
          </r>
        </is>
      </c>
      <c r="C78" s="3" t="inlineStr"/>
      <c r="D78" s="3" t="inlineStr"/>
      <c r="E78" s="3" t="inlineStr"/>
      <c r="F78" s="3" t="inlineStr"/>
      <c r="G78" s="3" t="inlineStr">
        <f>ROUND(F79*G79,2)+ROUND(F80*G80,2)+ROUND(F81*G81,2)+ROUND(F82*G82,2)</f>
      </c>
      <c r="H78" s="3" t="inlineStr"/>
      <c r="I78" s="3" t="inlineStr"/>
      <c r="J78" s="4" t="n">
        <f>ROUND(SUM(J79:J82),2)</f>
        <v>455.81</v>
      </c>
    </row>
    <row r="79" customHeight="0" bestFit="1" ht="20">
      <c r="A79" s="5" t="inlineStr">
        <is>
          <r>
            <t xml:space="preserve">11.1</t>
          </r>
        </is>
      </c>
      <c r="B79" s="6" t="inlineStr">
        <is>
          <r>
            <t xml:space="preserve">99803</t>
          </r>
        </is>
      </c>
      <c r="C79" s="6" t="inlineStr">
        <is>
          <r>
            <t xml:space="preserve">SINAPI</t>
          </r>
        </is>
      </c>
      <c r="D79" s="5" t="inlineStr">
        <is>
          <r>
            <t xml:space="preserve">LIMPEZA DE PISO CERÂMICO OU PORCELANATO COM PANO ÚMIDO. AF_10/2025_PS</t>
          </r>
        </is>
      </c>
      <c r="E79" s="6" t="inlineStr">
        <is>
          <r>
            <t xml:space="preserve">M2</t>
          </r>
        </is>
      </c>
      <c r="F79" s="7" t="n">
        <v>72.17</v>
      </c>
      <c r="G79" s="8" t="n">
        <v>4.44</v>
      </c>
      <c r="H79" s="7" t="n">
        <v>22.12</v>
      </c>
      <c r="I79" s="8" t="n">
        <f>ROUND(G79 * ROUND(1 + (H79/100),4),2)</f>
        <v>5.42</v>
      </c>
      <c r="J79" s="8" t="n">
        <f>ROUND(ROUND(F79,2)*ROUND(I79,2),2)</f>
        <v>391.16</v>
      </c>
    </row>
    <row r="80" customHeight="0" bestFit="1" ht="20">
      <c r="A80" s="5" t="inlineStr">
        <is>
          <r>
            <t xml:space="preserve">11.2</t>
          </r>
        </is>
      </c>
      <c r="B80" s="6" t="inlineStr">
        <is>
          <r>
            <t xml:space="preserve">99818</t>
          </r>
        </is>
      </c>
      <c r="C80" s="6" t="inlineStr">
        <is>
          <r>
            <t xml:space="preserve">SINAPI</t>
          </r>
        </is>
      </c>
      <c r="D80" s="5" t="inlineStr">
        <is>
          <r>
            <t xml:space="preserve">LIMPEZA DE BACIA SANITÁRIA, BIDÊ OU MICTÓRIO EM LOUÇA, INCLUSIVE METAIS CORRESPONDENTES. AF_10/2025_PS</t>
          </r>
        </is>
      </c>
      <c r="E80" s="6" t="inlineStr">
        <is>
          <r>
            <t xml:space="preserve">UN</t>
          </r>
        </is>
      </c>
      <c r="F80" s="7" t="n">
        <v>1.0</v>
      </c>
      <c r="G80" s="8" t="n">
        <v>6.76</v>
      </c>
      <c r="H80" s="7" t="n">
        <v>22.12</v>
      </c>
      <c r="I80" s="8" t="n">
        <f>ROUND(G80 * ROUND(1 + (H80/100),4),2)</f>
        <v>8.26</v>
      </c>
      <c r="J80" s="8" t="n">
        <f>ROUND(ROUND(F80,2)*ROUND(I80,2),2)</f>
        <v>8.26</v>
      </c>
    </row>
    <row r="81" customHeight="0" bestFit="1" ht="20">
      <c r="A81" s="5" t="inlineStr">
        <is>
          <r>
            <t xml:space="preserve">11.3</t>
          </r>
        </is>
      </c>
      <c r="B81" s="6" t="inlineStr">
        <is>
          <r>
            <t xml:space="preserve">99822</t>
          </r>
        </is>
      </c>
      <c r="C81" s="6" t="inlineStr">
        <is>
          <r>
            <t xml:space="preserve">SINAPI</t>
          </r>
        </is>
      </c>
      <c r="D81" s="5" t="inlineStr">
        <is>
          <r>
            <t xml:space="preserve">LIMPEZA DE PORTA DE MADEIRA. AF_10/2025_PS</t>
          </r>
        </is>
      </c>
      <c r="E81" s="6" t="inlineStr">
        <is>
          <r>
            <t xml:space="preserve">M2</t>
          </r>
        </is>
      </c>
      <c r="F81" s="7" t="n">
        <v>20.16</v>
      </c>
      <c r="G81" s="8" t="n">
        <v>1.1</v>
      </c>
      <c r="H81" s="7" t="n">
        <v>22.12</v>
      </c>
      <c r="I81" s="8" t="n">
        <f>ROUND(G81 * ROUND(1 + (H81/100),4),2)</f>
        <v>1.34</v>
      </c>
      <c r="J81" s="8" t="n">
        <f>ROUND(ROUND(F81,2)*ROUND(I81,2),2)</f>
        <v>27.01</v>
      </c>
    </row>
    <row r="82" customHeight="0" bestFit="1" ht="20">
      <c r="A82" s="5" t="inlineStr">
        <is>
          <r>
            <t xml:space="preserve">11.4</t>
          </r>
        </is>
      </c>
      <c r="B82" s="6" t="inlineStr">
        <is>
          <r>
            <t xml:space="preserve">99819</t>
          </r>
        </is>
      </c>
      <c r="C82" s="6" t="inlineStr">
        <is>
          <r>
            <t xml:space="preserve">SINAPI</t>
          </r>
        </is>
      </c>
      <c r="D82" s="5" t="inlineStr">
        <is>
          <r>
            <t xml:space="preserve">LIMPEZA DE BANCADA COM PLACA DE ROCHA (MÁRMORE OU GRANITO). AF_10/2025_PS</t>
          </r>
        </is>
      </c>
      <c r="E82" s="6" t="inlineStr">
        <is>
          <r>
            <t xml:space="preserve">M2</t>
          </r>
        </is>
      </c>
      <c r="F82" s="7" t="n">
        <v>1.3</v>
      </c>
      <c r="G82" s="8" t="n">
        <v>18.51</v>
      </c>
      <c r="H82" s="7" t="n">
        <v>22.12</v>
      </c>
      <c r="I82" s="8" t="n">
        <f>ROUND(G82 * ROUND(1 + (H82/100),4),2)</f>
        <v>22.6</v>
      </c>
      <c r="J82" s="8" t="n">
        <f>ROUND(ROUND(F82,2)*ROUND(I82,2),2)</f>
        <v>29.38</v>
      </c>
    </row>
    <row r="83" customHeight="1" ht="15">
      <c r="A83" s="9" t="inlineStr"/>
      <c r="B83" s="9" t="inlineStr"/>
      <c r="C83" s="9" t="inlineStr"/>
      <c r="D83" s="9" t="inlineStr"/>
      <c r="E83" s="9" t="inlineStr"/>
      <c r="F83" s="9" t="inlineStr"/>
      <c r="G83" s="9" t="inlineStr"/>
      <c r="H83" s="10" t="inlineStr">
        <is>
          <r>
            <t xml:space="preserve">VALOR TOTAL:</t>
          </r>
        </is>
      </c>
      <c r="I83" s="10" t="inlineStr"/>
      <c r="J83" s="4" t="n">
        <f>J3+J6+J8+J16+J20+J25+J27+J30+J67+J71+J78</f>
        <v>85015.15</v>
      </c>
    </row>
    <row r="84" customHeight="1" ht="15">
      <c r="A84" s="11" t="inlineStr">
        <is>
          <r>
            <t xml:space="preserve">Oitenta e Cinco Mil Quinze reais e Quinze centavos</t>
          </r>
        </is>
      </c>
      <c r="B84" s="11" t="inlineStr"/>
      <c r="C84" s="11" t="inlineStr"/>
      <c r="D84" s="11" t="inlineStr"/>
      <c r="E84" s="11" t="inlineStr"/>
      <c r="F84" s="11" t="inlineStr"/>
      <c r="G84" s="11" t="inlineStr"/>
      <c r="H84" s="11" t="inlineStr"/>
      <c r="I84" s="11" t="inlineStr"/>
      <c r="J84" s="11" t="inlineStr"/>
    </row>
  </sheetData>
  <mergeCells>
    <mergeCell ref="A1:J1"/>
    <mergeCell ref="B3:I3"/>
    <mergeCell ref="B6:I6"/>
    <mergeCell ref="B8:I8"/>
    <mergeCell ref="B16:I16"/>
    <mergeCell ref="B20:I20"/>
    <mergeCell ref="B25:I25"/>
    <mergeCell ref="B27:I27"/>
    <mergeCell ref="B30:I30"/>
    <mergeCell ref="B67:I67"/>
    <mergeCell ref="B71:I71"/>
    <mergeCell ref="B78:I78"/>
    <mergeCell ref="H83:I83"/>
    <mergeCell ref="A84:J84"/>
  </mergeCells>
  <pageMargins left="0.5" right="0.5" top="0.5" bottom="0.5" header="0.0" footer="0.0"/>
  <pageSetup orientation="landscape" paperSize="77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